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artmediadoo-my.sharepoint.com/personal/marketing_artmedia_hr/Documents/Radna površina/"/>
    </mc:Choice>
  </mc:AlternateContent>
  <xr:revisionPtr revIDLastSave="0" documentId="8_{C6FB6049-8E86-47EB-86CB-00383DE933D6}" xr6:coauthVersionLast="47" xr6:coauthVersionMax="47" xr10:uidLastSave="{00000000-0000-0000-0000-000000000000}"/>
  <bookViews>
    <workbookView xWindow="4560" yWindow="4560" windowWidth="28800" windowHeight="15460" activeTab="4" xr2:uid="{00000000-000D-0000-FFFF-FFFF00000000}"/>
  </bookViews>
  <sheets>
    <sheet name="Investicije_2018" sheetId="3" r:id="rId1"/>
    <sheet name="Investicije_2018-po novom" sheetId="6" state="hidden" r:id="rId2"/>
    <sheet name="Nabava_2018" sheetId="7" r:id="rId3"/>
    <sheet name="Ostvareno RJ ZiG" sheetId="8" r:id="rId4"/>
    <sheet name="Ostvareno RJ Čistoća" sheetId="9" r:id="rId5"/>
  </sheets>
  <definedNames>
    <definedName name="_xlnm.Print_Area" localSheetId="0">Investicije_2018!$A$1:$H$32</definedName>
    <definedName name="_xlnm.Print_Area" localSheetId="1">'Investicije_2018-po novom'!$A$1:$G$134</definedName>
    <definedName name="_xlnm.Print_Area" localSheetId="2">Nabava_2018!$A$1:$D$51</definedName>
    <definedName name="_xlnm.Print_Area" localSheetId="4">'Ostvareno RJ Čistoća'!$A$1:$C$22</definedName>
    <definedName name="_xlnm.Print_Area" localSheetId="3">'Ostvareno RJ ZiG'!$A$1:$D$22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8" l="1"/>
  <c r="C40" i="7" l="1"/>
  <c r="C25" i="7"/>
  <c r="G31" i="3"/>
  <c r="F31" i="3"/>
  <c r="E31" i="3"/>
  <c r="C31" i="3"/>
  <c r="D17" i="3"/>
  <c r="D32" i="7"/>
  <c r="D40" i="7" s="1"/>
  <c r="D45" i="7" l="1"/>
  <c r="D47" i="7" s="1"/>
  <c r="D15" i="7"/>
  <c r="D25" i="7" s="1"/>
  <c r="D29" i="3"/>
  <c r="D31" i="3" s="1"/>
  <c r="D50" i="7" l="1"/>
  <c r="C47" i="7"/>
  <c r="C50" i="7" s="1"/>
  <c r="E128" i="6" l="1"/>
  <c r="F58" i="6"/>
  <c r="E129" i="6" s="1"/>
  <c r="F57" i="6"/>
  <c r="E57" i="6"/>
  <c r="G128" i="6" s="1"/>
  <c r="D57" i="6"/>
  <c r="D128" i="6" s="1"/>
  <c r="C57" i="6"/>
  <c r="C128" i="6" s="1"/>
  <c r="E24" i="6" l="1"/>
  <c r="F24" i="6" s="1"/>
  <c r="E20" i="6"/>
  <c r="F20" i="6" s="1"/>
  <c r="E22" i="6"/>
  <c r="F22" i="6" s="1"/>
  <c r="C43" i="6"/>
  <c r="C108" i="6"/>
  <c r="F77" i="6"/>
  <c r="D28" i="6" l="1"/>
  <c r="E28" i="6"/>
  <c r="G124" i="6" s="1"/>
  <c r="F28" i="6"/>
  <c r="C28" i="6"/>
  <c r="C124" i="6" s="1"/>
  <c r="E131" i="6"/>
  <c r="E127" i="6"/>
  <c r="E124" i="6"/>
  <c r="F108" i="6"/>
  <c r="F130" i="6" s="1"/>
  <c r="F132" i="6" s="1"/>
  <c r="E108" i="6"/>
  <c r="E130" i="6" s="1"/>
  <c r="D108" i="6"/>
  <c r="D130" i="6" s="1"/>
  <c r="C130" i="6"/>
  <c r="E126" i="6"/>
  <c r="E77" i="6"/>
  <c r="C67" i="6"/>
  <c r="D65" i="6"/>
  <c r="F43" i="6"/>
  <c r="E43" i="6"/>
  <c r="D35" i="6"/>
  <c r="D43" i="6" s="1"/>
  <c r="D124" i="6"/>
  <c r="F14" i="6"/>
  <c r="F13" i="6"/>
  <c r="D13" i="6"/>
  <c r="C13" i="6"/>
  <c r="E11" i="6"/>
  <c r="E13" i="6" s="1"/>
  <c r="G122" i="6" s="1"/>
  <c r="D77" i="6" l="1"/>
  <c r="D126" i="6" s="1"/>
  <c r="C77" i="6"/>
  <c r="C126" i="6" s="1"/>
  <c r="G132" i="6"/>
  <c r="C46" i="6"/>
  <c r="C122" i="6"/>
  <c r="E125" i="6"/>
  <c r="E133" i="6" s="1"/>
  <c r="F46" i="6"/>
  <c r="E122" i="6"/>
  <c r="E132" i="6" s="1"/>
  <c r="E46" i="6"/>
  <c r="D46" i="6"/>
  <c r="D122" i="6"/>
  <c r="C132" i="6" l="1"/>
  <c r="D132" i="6"/>
  <c r="F4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Helena Kralj Brlek</author>
  </authors>
  <commentList>
    <comment ref="C55" authorId="0" shapeId="0" xr:uid="{457860CB-9F8F-4EAF-A55E-7C3D2442013C}">
      <text>
        <r>
          <rPr>
            <b/>
            <sz val="9"/>
            <color indexed="81"/>
            <rFont val="Segoe UI"/>
            <family val="2"/>
            <charset val="238"/>
          </rPr>
          <t>Helena Kralj Brlek:</t>
        </r>
        <r>
          <rPr>
            <sz val="9"/>
            <color indexed="81"/>
            <rFont val="Segoe UI"/>
            <family val="2"/>
            <charset val="238"/>
          </rPr>
          <t xml:space="preserve">
Općina Žabno treba javiti iznos</t>
        </r>
      </text>
    </comment>
  </commentList>
</comments>
</file>

<file path=xl/sharedStrings.xml><?xml version="1.0" encoding="utf-8"?>
<sst xmlns="http://schemas.openxmlformats.org/spreadsheetml/2006/main" count="352" uniqueCount="172">
  <si>
    <t>Naziv</t>
  </si>
  <si>
    <t>Izvođač</t>
  </si>
  <si>
    <t>Vlastita</t>
  </si>
  <si>
    <t>Hrvatske vode</t>
  </si>
  <si>
    <t>Proračun Grada</t>
  </si>
  <si>
    <t>Proračun Općina</t>
  </si>
  <si>
    <t>Napomena</t>
  </si>
  <si>
    <t>1.</t>
  </si>
  <si>
    <t>Komunalno poduzeće d.o.o.</t>
  </si>
  <si>
    <t>2.</t>
  </si>
  <si>
    <t>3.</t>
  </si>
  <si>
    <t xml:space="preserve"> </t>
  </si>
  <si>
    <t>Javna nabava</t>
  </si>
  <si>
    <t>4.</t>
  </si>
  <si>
    <t xml:space="preserve">  </t>
  </si>
  <si>
    <t>5.</t>
  </si>
  <si>
    <t>6.</t>
  </si>
  <si>
    <t>Vodoopskrba - rekonstrukcija:  UKUPNO</t>
  </si>
  <si>
    <t>Vodoopskrba:  SVEUKUPNO</t>
  </si>
  <si>
    <t>OSTALE INVESTICIJSKE AKTIVNOSTI</t>
  </si>
  <si>
    <t>FZOEU</t>
  </si>
  <si>
    <t>Centar ponovne uporabe</t>
  </si>
  <si>
    <t>Izrada Glavnog projekta novog dijela Gradskog groblja</t>
  </si>
  <si>
    <t xml:space="preserve">Ostale nespomenute investicijske aktivnosti </t>
  </si>
  <si>
    <t>Ostale investicije:    UKUPNO</t>
  </si>
  <si>
    <t>Ostale investicije</t>
  </si>
  <si>
    <t>Izgradnja precrpne stanice Apatovec</t>
  </si>
  <si>
    <t>Prema Zakonu o vodama NN 56/13, članak 26. stavak 3.- gradnja i održavanje komunalnih vodnih građevina provodi se prema Planu koji donosi Skupština isporučitelja vodnih usluga</t>
  </si>
  <si>
    <t>INVESTICIJSKE AKTIVNOSTI KOMUNALNOG PODUZEĆA d.o.o. KRIŽEVCI ZA 2018. GODINU</t>
  </si>
  <si>
    <t>Plan gradnje i održavanja komunalnih vodnih građevina za 2018.  godinu</t>
  </si>
  <si>
    <t>Plan 2018.</t>
  </si>
  <si>
    <t>Rekonstrukcija vodovodne mreže i  priključaka u Cvjetnoj ulici; D=140 m</t>
  </si>
  <si>
    <t>Izvori sredstava Plana za 2018. godinu</t>
  </si>
  <si>
    <t>Rekonstrukcija kanalizacijske mreže i kanalizacijskih priključaka u Cvjetnoj ulici; D=140 m</t>
  </si>
  <si>
    <t>Izgradnja rubnika na dijelu staza na Gradskom groblju u Križevcima; D=500 m</t>
  </si>
  <si>
    <t>Nastavak izgradnje izdvojenog pogona u Cubincu, 2. faza</t>
  </si>
  <si>
    <t>Jednostavna nabava</t>
  </si>
  <si>
    <t>Rekonstrukcija vodovodne mreže i  priključaka-raskrižje Ulica branitelja Hrvatske - F. Supila - T. Smičiklasa; D=312 m; (kod Wood-a)</t>
  </si>
  <si>
    <t>Rekonstrukcija kanalizacijske mreže i kanalizacijskih priključaka (raskrižje Ulica hrvatskih Branitelja-Ulica F. Supila-Ulica T. Smičiklasa); D=220 m</t>
  </si>
  <si>
    <t>Rekonstrukcija vodovodne mreže i  priključaka u Frankopanskoj ulici, Zvonimirova,T. Sermagea; A. Šenoe D=675 m</t>
  </si>
  <si>
    <t>VODOOPSKRBA - GRAD KRIŽEVCI - izgradnja</t>
  </si>
  <si>
    <t>VODOOPSKRBA - OPĆINE - izgradnja</t>
  </si>
  <si>
    <t>Grad Križevci - Vodoopskrba - izgradnja:  UKUPNO</t>
  </si>
  <si>
    <t>Općine - Vodoopskrba - izgradnja:  UKUPNO</t>
  </si>
  <si>
    <t>VODOOPSKRBA - GRAD KRIŽEVCI - rekonstrukcija</t>
  </si>
  <si>
    <t>ODVODNJA - GRAD KRIŽEVCI - rekonstrukcija</t>
  </si>
  <si>
    <t xml:space="preserve">GRAD KRIŽEVCI - Odvodnja:  SVEUKUPNO </t>
  </si>
  <si>
    <t>Vodoopskrba - Grad Križevci</t>
  </si>
  <si>
    <t>Vodoopskrba - Općine</t>
  </si>
  <si>
    <t>Rekapitulacija investicija Komunalnog poduzeća d.o.o. Križevci za 2018. godinu</t>
  </si>
  <si>
    <t>SVEUKUPNO:</t>
  </si>
  <si>
    <t>Elektronički sustav naplate odvoza otpada po stvarno preuzetoj količini</t>
  </si>
  <si>
    <t>Izvanredni radovi na uređenju reciklažnog dvorišta</t>
  </si>
  <si>
    <t>Izgradnja produžetka hale sortirnice</t>
  </si>
  <si>
    <t>Oprema za proširenje sortirnice</t>
  </si>
  <si>
    <t>7.</t>
  </si>
  <si>
    <t>8.</t>
  </si>
  <si>
    <t>9.</t>
  </si>
  <si>
    <t>10.</t>
  </si>
  <si>
    <t>Općina Sveti Ivan Žabno</t>
  </si>
  <si>
    <t>Općina Gornja Rijeka</t>
  </si>
  <si>
    <t>Općina Sveti Petar Orehovec</t>
  </si>
  <si>
    <t>Općina Kalnik</t>
  </si>
  <si>
    <r>
      <t>Izgradnja</t>
    </r>
    <r>
      <rPr>
        <sz val="12"/>
        <color theme="1"/>
        <rFont val="Arial"/>
        <family val="2"/>
        <charset val="238"/>
      </rPr>
      <t xml:space="preserve"> ograde i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 xml:space="preserve"> nadstrešnice za komunalnu opremu na Gradskom groblju</t>
    </r>
  </si>
  <si>
    <t>Rekonstrukcija kanalizacijske mreže i  priključaka u Frankopanskoj ulici, Zvonimirova,T. Sermagea; A. Šenoe; D= 750 m</t>
  </si>
  <si>
    <t>Redni</t>
  </si>
  <si>
    <t>broj</t>
  </si>
  <si>
    <t>11.</t>
  </si>
  <si>
    <t>Radna jedinica Zelenilo i groblje</t>
  </si>
  <si>
    <t>UKUPNO: Zelenilo i groblje</t>
  </si>
  <si>
    <t>Radna jedinica Čistoća</t>
  </si>
  <si>
    <t>UKUPNO: Čistoća</t>
  </si>
  <si>
    <t>Radna jedinica Zajednički poslovi</t>
  </si>
  <si>
    <t>UKUPNO: Zajednički poslovi</t>
  </si>
  <si>
    <t>za 2018. godinu iz vlastitih sredstava</t>
  </si>
  <si>
    <t>Motorni puhač</t>
  </si>
  <si>
    <t>Motorni prozračivač (čistač) travnjaka</t>
  </si>
  <si>
    <t>Kosilice / trimeri</t>
  </si>
  <si>
    <t xml:space="preserve">Prikolica za traktor </t>
  </si>
  <si>
    <t>Stroj za spuštanje lijesa - lift</t>
  </si>
  <si>
    <t>Kontejneri 1100 l</t>
  </si>
  <si>
    <t>Rekonstrukcija prepumpne stanice - HS Potočka</t>
  </si>
  <si>
    <t>Izmještanje kanalizacijske mreže u Ulici Slavka Kolara, D= 160 m</t>
  </si>
  <si>
    <t>Fekalna pumpa u Koruškoj - rekonstrukcija u suhu prepumpnu stanicu</t>
  </si>
  <si>
    <t>Dozirna pumpa za kloriranje- PS Brezovljani</t>
  </si>
  <si>
    <t>Forrmiranje zona na vodovodnoj mreži zbog praćenja kvarova i gubitaka</t>
  </si>
  <si>
    <t>Rekonstrukcija kanalizacijske mreže i  priključaka križanje Koprivnička - bana J. Jelačića; D= 143 m</t>
  </si>
  <si>
    <t>ODVODNJA - OPĆINE - izgradnja</t>
  </si>
  <si>
    <t>OPĆINE - Odvodnja - izgradnja:  UKUPNO</t>
  </si>
  <si>
    <t>Izgradnja kanalizacije Sv.I. Žabno - Lanište - Križevačka - Braće Radića- Kolodvorska + pročistač</t>
  </si>
  <si>
    <t>Izgradnja kanalizacije Sv.I. Žabno -Voćarska ulica</t>
  </si>
  <si>
    <t>Odvodnja- Grad Križevci</t>
  </si>
  <si>
    <t>Odvodnja- Općine</t>
  </si>
  <si>
    <t>Kolica za prijevoz pokojnika</t>
  </si>
  <si>
    <t>Zamjena azbestnog krovišta na poslovnom prostoru i popravak unutarnjeg dijela spuštenog stropa</t>
  </si>
  <si>
    <t>UKUPNO:</t>
  </si>
  <si>
    <t>Izgradnja mrtvačnice na mjesnom groblju</t>
  </si>
  <si>
    <t>Proširenje odlagališta otpada Ivančino brdo</t>
  </si>
  <si>
    <t>Visokotlačni perač</t>
  </si>
  <si>
    <t>Potopna pumpa za fontanu</t>
  </si>
  <si>
    <t>Informatička oprema</t>
  </si>
  <si>
    <t>Nabava novog komunalnog vozila za sakupljanje i odvoz otpada putem financijskog leasinga</t>
  </si>
  <si>
    <t>Barcode naljepnice_posude za otpad</t>
  </si>
  <si>
    <t>Izgradnja glavne staze na mjesnom groblju Mali Raven</t>
  </si>
  <si>
    <t>Proširenje sortirnice</t>
  </si>
  <si>
    <t>nije realizirano I neće biti</t>
  </si>
  <si>
    <t>Dario???????</t>
  </si>
  <si>
    <t>proveden J.N. radovi će početi u slijedećoj godini</t>
  </si>
  <si>
    <t>Škola 15.000,00 + 65.000,00 materijal</t>
  </si>
  <si>
    <t>dodati još 55.000,00 avansa, radova neće biti do kraja godine</t>
  </si>
  <si>
    <t>omjer je 40% Grad: 60% FZOEU</t>
  </si>
  <si>
    <t>neće više biti ništa do kraja godine</t>
  </si>
  <si>
    <t>Dario???? Lim na nadstrešnici za RKO???</t>
  </si>
  <si>
    <t>Dario????</t>
  </si>
  <si>
    <t>provedena javna nabava, radovi u 2019.</t>
  </si>
  <si>
    <t>Samoposlužni aparat za prodaju lampiona</t>
  </si>
  <si>
    <t>12.</t>
  </si>
  <si>
    <t>Realizirano 2018.</t>
  </si>
  <si>
    <t>Nabava Komunalnog poduzeća d.o.o. Križevci</t>
  </si>
  <si>
    <t>Posude za otpad - 80 l</t>
  </si>
  <si>
    <t>Nabava posuda za sakupljanje otpada - Sveti Ivan Žabno_refundacija građana</t>
  </si>
  <si>
    <t>EOL-EKOS d.o.o.</t>
  </si>
  <si>
    <t>GRADATIN d.o.o.</t>
  </si>
  <si>
    <r>
      <t xml:space="preserve">Komunalno poduzeće d.o.o. - </t>
    </r>
    <r>
      <rPr>
        <sz val="10"/>
        <rFont val="Arial"/>
        <family val="2"/>
        <charset val="238"/>
      </rPr>
      <t>tekuće održavanje</t>
    </r>
  </si>
  <si>
    <t>IVETA d.o.o.; TEHNOMONTAŽA d.o.o.</t>
  </si>
  <si>
    <r>
      <t xml:space="preserve">Implementacija sustava naplate odvoza otpada po stvarno preuzetoj količini </t>
    </r>
    <r>
      <rPr>
        <sz val="10"/>
        <rFont val="Arial"/>
        <family val="2"/>
        <charset val="238"/>
      </rPr>
      <t>(materijalni troškovi, studenski  servis)</t>
    </r>
  </si>
  <si>
    <t>HLE-MAR, građ. obrt</t>
  </si>
  <si>
    <t xml:space="preserve">Ostvarene količine  proizvoda i usluga RJ Zelenilo i groblje </t>
  </si>
  <si>
    <t>u  2018. godini</t>
  </si>
  <si>
    <t>Proizvodi i usluge</t>
  </si>
  <si>
    <t>Jedinica</t>
  </si>
  <si>
    <t>Prodaja jednostrukih okvira</t>
  </si>
  <si>
    <t>kom</t>
  </si>
  <si>
    <t>Prodaja grobnice za urne - granit</t>
  </si>
  <si>
    <t>Prodaja jednostrukih grobnica</t>
  </si>
  <si>
    <t>Prodaja duplih grobnica</t>
  </si>
  <si>
    <t>Ukupan broj grobnih mjesta-Gradsko groblje</t>
  </si>
  <si>
    <t>Ukupan broj grobnih mjesta-mjesna groblja</t>
  </si>
  <si>
    <t>Prijevoz pokojnika</t>
  </si>
  <si>
    <t>slučaj</t>
  </si>
  <si>
    <t>Broj ukopa na Gradskom groblju</t>
  </si>
  <si>
    <t>Broj ukopa na mjesnim grobljima</t>
  </si>
  <si>
    <t>Sadnja i uređenje grobova po zahtjevu</t>
  </si>
  <si>
    <t>ODRŽAVANJE ZELENIH POVRŠINA</t>
  </si>
  <si>
    <t>Zona I</t>
  </si>
  <si>
    <t>Košnja trave sa opkašanjem i sakupljanjem iste u tijeku vegetacije - 15 košnji na 20.493,25 m²</t>
  </si>
  <si>
    <t>m²</t>
  </si>
  <si>
    <t>Zona II</t>
  </si>
  <si>
    <t>Košnja trave sa opkašanjem i sakupljanjem iste u tijeku vegetacije - 11 košnji na 96.413,84 m²</t>
  </si>
  <si>
    <t>Zona III</t>
  </si>
  <si>
    <t>Košnja trave sa opkašanjem i sakupljanjem iste u tijeku vegetacije - 8 košnji na 73.345,47 m²</t>
  </si>
  <si>
    <t>Zona IV</t>
  </si>
  <si>
    <t>Košnja trave sa opkašanjem i sakupljanjem iste u tijeku vegetacije - 7 košnji na 19.312,25 m²</t>
  </si>
  <si>
    <t>Ukupno košnja:</t>
  </si>
  <si>
    <t xml:space="preserve">Ostvarene količine proizvoda i usluga RJ Čistoća </t>
  </si>
  <si>
    <t>Usluga skupljanja, odvoza i deponiranja miješanog otpada od fizičkih osoba</t>
  </si>
  <si>
    <t>korisnik</t>
  </si>
  <si>
    <t>Usluga skupljanja, odvoza i deponiranja miješanog otpada od pravnih osoba</t>
  </si>
  <si>
    <t>Odvoz kontejnera volumena od 5 - 15 m³ po pozivu na godišnjoj razini</t>
  </si>
  <si>
    <t>Najam tržnog prostora korisnicima sa godišnjim ugovorom na zelenoj tržnici</t>
  </si>
  <si>
    <t>Najam tržnog prostora korisnicima sa godišnjim ugovorom na parkiralištu</t>
  </si>
  <si>
    <t>Najam tržnog prostora korisnicima sa godišnjim ugovorom na mliječnoj tržnici</t>
  </si>
  <si>
    <t>Čišćenja dimnjaka na kruto gorivo</t>
  </si>
  <si>
    <t>Čišćenja dimnjaka na plinsko gorivo</t>
  </si>
  <si>
    <t>Izdavanje stručnih nalaza dimnjaka</t>
  </si>
  <si>
    <t>Čišćenje kolnika u zimskoj službi (Grad + selo)</t>
  </si>
  <si>
    <t>km</t>
  </si>
  <si>
    <t>Čišćenje pločnika u zimskoj službi (Grad)</t>
  </si>
  <si>
    <t>Održavanje čistoće grada</t>
  </si>
  <si>
    <t>Sakupljene količine deponiranog otpada</t>
  </si>
  <si>
    <t>t</t>
  </si>
  <si>
    <t>Sakupljene količine reciklabilnog otpada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</si>
</sst>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5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5.4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3"/>
      <name val="Arial"/>
      <family val="2"/>
      <charset val="238"/>
    </font>
    <font>
      <sz val="12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sz val="13"/>
      <name val="Arial"/>
      <family val="2"/>
      <charset val="238"/>
    </font>
    <font>
      <b/>
      <i/>
      <sz val="16"/>
      <color theme="0"/>
      <name val="Arial"/>
      <family val="2"/>
      <charset val="238"/>
    </font>
    <font>
      <sz val="13"/>
      <color theme="0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3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5"/>
      <name val="Arial"/>
      <family val="2"/>
      <charset val="238"/>
    </font>
    <font>
      <b/>
      <i/>
      <sz val="18"/>
      <name val="Arial"/>
      <family val="2"/>
      <charset val="238"/>
    </font>
    <font>
      <sz val="30"/>
      <name val="Arial"/>
      <family val="2"/>
      <charset val="238"/>
    </font>
    <font>
      <b/>
      <sz val="18.5"/>
      <name val="Arial"/>
      <family val="2"/>
      <charset val="238"/>
    </font>
    <font>
      <b/>
      <sz val="19.5"/>
      <name val="Arial"/>
      <family val="2"/>
      <charset val="238"/>
    </font>
    <font>
      <b/>
      <sz val="13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b/>
      <sz val="13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1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b/>
      <sz val="15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3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33" fillId="0" borderId="0"/>
  </cellStyleXfs>
  <cellXfs count="483">
    <xf numFmtId="0" fontId="0" fillId="0" borderId="0" xfId="0"/>
    <xf numFmtId="0" fontId="1" fillId="0" borderId="0" xfId="0" applyFont="1"/>
    <xf numFmtId="0" fontId="1" fillId="3" borderId="0" xfId="0" applyFont="1" applyFill="1"/>
    <xf numFmtId="0" fontId="7" fillId="0" borderId="0" xfId="0" applyFont="1"/>
    <xf numFmtId="0" fontId="6" fillId="0" borderId="12" xfId="0" applyFont="1" applyBorder="1" applyAlignment="1">
      <alignment horizontal="center" vertical="center" wrapText="1"/>
    </xf>
    <xf numFmtId="164" fontId="11" fillId="5" borderId="24" xfId="0" applyNumberFormat="1" applyFont="1" applyFill="1" applyBorder="1" applyAlignment="1">
      <alignment vertical="center"/>
    </xf>
    <xf numFmtId="164" fontId="11" fillId="5" borderId="28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164" fontId="14" fillId="3" borderId="0" xfId="0" applyNumberFormat="1" applyFont="1" applyFill="1" applyBorder="1" applyAlignment="1">
      <alignment horizontal="right" vertical="center"/>
    </xf>
    <xf numFmtId="164" fontId="14" fillId="3" borderId="0" xfId="0" applyNumberFormat="1" applyFont="1" applyFill="1" applyBorder="1" applyAlignment="1">
      <alignment vertical="center"/>
    </xf>
    <xf numFmtId="0" fontId="15" fillId="3" borderId="0" xfId="0" applyFont="1" applyFill="1"/>
    <xf numFmtId="0" fontId="10" fillId="0" borderId="0" xfId="0" applyFont="1" applyAlignment="1">
      <alignment vertical="center"/>
    </xf>
    <xf numFmtId="0" fontId="16" fillId="0" borderId="0" xfId="0" applyFont="1"/>
    <xf numFmtId="164" fontId="17" fillId="7" borderId="24" xfId="0" applyNumberFormat="1" applyFont="1" applyFill="1" applyBorder="1" applyAlignment="1">
      <alignment vertical="center"/>
    </xf>
    <xf numFmtId="164" fontId="17" fillId="7" borderId="28" xfId="0" applyNumberFormat="1" applyFont="1" applyFill="1" applyBorder="1" applyAlignment="1">
      <alignment vertical="center"/>
    </xf>
    <xf numFmtId="164" fontId="11" fillId="5" borderId="2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64" fontId="11" fillId="5" borderId="29" xfId="0" applyNumberFormat="1" applyFont="1" applyFill="1" applyBorder="1" applyAlignment="1">
      <alignment horizontal="right" vertical="center"/>
    </xf>
    <xf numFmtId="0" fontId="4" fillId="0" borderId="0" xfId="0" applyFont="1"/>
    <xf numFmtId="0" fontId="11" fillId="3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right" vertical="center"/>
    </xf>
    <xf numFmtId="164" fontId="11" fillId="3" borderId="0" xfId="0" applyNumberFormat="1" applyFont="1" applyFill="1" applyBorder="1" applyAlignment="1">
      <alignment vertical="center"/>
    </xf>
    <xf numFmtId="0" fontId="4" fillId="3" borderId="0" xfId="0" applyFont="1" applyFill="1" applyBorder="1"/>
    <xf numFmtId="0" fontId="6" fillId="0" borderId="0" xfId="0" applyFont="1"/>
    <xf numFmtId="0" fontId="8" fillId="0" borderId="0" xfId="0" applyFont="1"/>
    <xf numFmtId="0" fontId="4" fillId="3" borderId="0" xfId="0" applyFont="1" applyFill="1"/>
    <xf numFmtId="0" fontId="20" fillId="3" borderId="0" xfId="0" applyFont="1" applyFill="1"/>
    <xf numFmtId="0" fontId="11" fillId="3" borderId="0" xfId="0" applyFont="1" applyFill="1" applyBorder="1" applyAlignment="1">
      <alignment horizontal="right"/>
    </xf>
    <xf numFmtId="0" fontId="13" fillId="0" borderId="0" xfId="0" applyFont="1"/>
    <xf numFmtId="0" fontId="14" fillId="3" borderId="0" xfId="0" applyFont="1" applyFill="1" applyBorder="1" applyAlignment="1">
      <alignment horizontal="right"/>
    </xf>
    <xf numFmtId="164" fontId="18" fillId="6" borderId="9" xfId="0" applyNumberFormat="1" applyFont="1" applyFill="1" applyBorder="1" applyAlignment="1">
      <alignment horizontal="center" vertical="center"/>
    </xf>
    <xf numFmtId="164" fontId="11" fillId="6" borderId="9" xfId="0" applyNumberFormat="1" applyFont="1" applyFill="1" applyBorder="1" applyAlignment="1">
      <alignment vertical="center"/>
    </xf>
    <xf numFmtId="164" fontId="11" fillId="3" borderId="9" xfId="0" applyNumberFormat="1" applyFont="1" applyFill="1" applyBorder="1" applyAlignment="1">
      <alignment vertical="center"/>
    </xf>
    <xf numFmtId="164" fontId="11" fillId="6" borderId="28" xfId="0" applyNumberFormat="1" applyFont="1" applyFill="1" applyBorder="1" applyAlignment="1">
      <alignment vertical="center"/>
    </xf>
    <xf numFmtId="164" fontId="22" fillId="8" borderId="24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/>
    </xf>
    <xf numFmtId="0" fontId="5" fillId="0" borderId="0" xfId="0" applyFont="1"/>
    <xf numFmtId="0" fontId="18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64" fontId="29" fillId="3" borderId="9" xfId="0" applyNumberFormat="1" applyFont="1" applyFill="1" applyBorder="1" applyAlignment="1">
      <alignment vertical="center"/>
    </xf>
    <xf numFmtId="164" fontId="29" fillId="3" borderId="6" xfId="0" applyNumberFormat="1" applyFont="1" applyFill="1" applyBorder="1" applyAlignment="1">
      <alignment vertical="center"/>
    </xf>
    <xf numFmtId="164" fontId="29" fillId="0" borderId="9" xfId="0" applyNumberFormat="1" applyFont="1" applyFill="1" applyBorder="1" applyAlignment="1">
      <alignment vertical="center"/>
    </xf>
    <xf numFmtId="0" fontId="30" fillId="0" borderId="0" xfId="0" applyFont="1"/>
    <xf numFmtId="164" fontId="29" fillId="0" borderId="6" xfId="0" applyNumberFormat="1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0" fontId="20" fillId="0" borderId="0" xfId="0" applyFont="1"/>
    <xf numFmtId="0" fontId="18" fillId="3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164" fontId="11" fillId="3" borderId="6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4" fontId="22" fillId="8" borderId="28" xfId="0" applyNumberFormat="1" applyFont="1" applyFill="1" applyBorder="1" applyAlignment="1">
      <alignment vertical="center"/>
    </xf>
    <xf numFmtId="0" fontId="17" fillId="3" borderId="0" xfId="0" applyFont="1" applyFill="1" applyBorder="1" applyAlignment="1">
      <alignment horizontal="center" vertical="center"/>
    </xf>
    <xf numFmtId="164" fontId="17" fillId="3" borderId="0" xfId="0" applyNumberFormat="1" applyFont="1" applyFill="1" applyBorder="1" applyAlignment="1">
      <alignment horizontal="right" vertical="center"/>
    </xf>
    <xf numFmtId="164" fontId="17" fillId="3" borderId="0" xfId="0" applyNumberFormat="1" applyFont="1" applyFill="1" applyBorder="1" applyAlignment="1">
      <alignment vertical="center"/>
    </xf>
    <xf numFmtId="0" fontId="17" fillId="3" borderId="0" xfId="0" applyFont="1" applyFill="1" applyBorder="1" applyAlignment="1">
      <alignment horizontal="right"/>
    </xf>
    <xf numFmtId="164" fontId="29" fillId="0" borderId="28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8" fillId="3" borderId="50" xfId="0" applyFont="1" applyFill="1" applyBorder="1" applyAlignment="1">
      <alignment horizontal="center" vertical="center"/>
    </xf>
    <xf numFmtId="0" fontId="1" fillId="0" borderId="0" xfId="1"/>
    <xf numFmtId="0" fontId="1" fillId="6" borderId="0" xfId="1" applyFill="1"/>
    <xf numFmtId="0" fontId="7" fillId="2" borderId="21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164" fontId="29" fillId="3" borderId="10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164" fontId="29" fillId="0" borderId="6" xfId="0" applyNumberFormat="1" applyFont="1" applyFill="1" applyBorder="1" applyAlignment="1">
      <alignment vertical="center"/>
    </xf>
    <xf numFmtId="164" fontId="11" fillId="3" borderId="6" xfId="0" applyNumberFormat="1" applyFont="1" applyFill="1" applyBorder="1" applyAlignment="1">
      <alignment vertical="center"/>
    </xf>
    <xf numFmtId="0" fontId="37" fillId="0" borderId="0" xfId="0" applyFont="1"/>
    <xf numFmtId="0" fontId="12" fillId="0" borderId="0" xfId="0" applyFont="1"/>
    <xf numFmtId="0" fontId="40" fillId="0" borderId="0" xfId="1" applyFont="1"/>
    <xf numFmtId="0" fontId="41" fillId="0" borderId="0" xfId="0" applyFont="1"/>
    <xf numFmtId="0" fontId="40" fillId="0" borderId="0" xfId="0" applyFont="1"/>
    <xf numFmtId="0" fontId="0" fillId="0" borderId="0" xfId="0" applyFont="1"/>
    <xf numFmtId="0" fontId="42" fillId="9" borderId="0" xfId="0" applyFont="1" applyFill="1"/>
    <xf numFmtId="0" fontId="37" fillId="9" borderId="0" xfId="0" applyFont="1" applyFill="1"/>
    <xf numFmtId="0" fontId="16" fillId="3" borderId="0" xfId="1" applyFont="1" applyFill="1" applyBorder="1" applyAlignment="1">
      <alignment vertical="center"/>
    </xf>
    <xf numFmtId="0" fontId="6" fillId="6" borderId="0" xfId="1" applyFont="1" applyFill="1" applyBorder="1" applyAlignment="1">
      <alignment vertical="center"/>
    </xf>
    <xf numFmtId="0" fontId="16" fillId="3" borderId="4" xfId="1" applyFont="1" applyFill="1" applyBorder="1" applyAlignment="1">
      <alignment vertical="center"/>
    </xf>
    <xf numFmtId="0" fontId="40" fillId="0" borderId="0" xfId="0" applyFont="1" applyAlignment="1">
      <alignment horizontal="right"/>
    </xf>
    <xf numFmtId="0" fontId="1" fillId="0" borderId="43" xfId="1" applyBorder="1" applyAlignment="1">
      <alignment horizontal="center"/>
    </xf>
    <xf numFmtId="0" fontId="6" fillId="6" borderId="4" xfId="1" applyFont="1" applyFill="1" applyBorder="1" applyAlignment="1">
      <alignment vertical="center"/>
    </xf>
    <xf numFmtId="0" fontId="6" fillId="6" borderId="50" xfId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0" fontId="44" fillId="2" borderId="49" xfId="0" applyFont="1" applyFill="1" applyBorder="1" applyAlignment="1">
      <alignment horizontal="center" vertical="center" wrapText="1"/>
    </xf>
    <xf numFmtId="0" fontId="44" fillId="2" borderId="25" xfId="0" applyFont="1" applyFill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  <xf numFmtId="0" fontId="46" fillId="0" borderId="54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right" vertical="center" wrapText="1"/>
    </xf>
    <xf numFmtId="0" fontId="46" fillId="0" borderId="62" xfId="0" applyFont="1" applyBorder="1" applyAlignment="1">
      <alignment horizontal="center" vertical="center" wrapText="1"/>
    </xf>
    <xf numFmtId="0" fontId="46" fillId="0" borderId="63" xfId="0" applyFont="1" applyBorder="1" applyAlignment="1">
      <alignment vertical="center" wrapText="1"/>
    </xf>
    <xf numFmtId="0" fontId="46" fillId="0" borderId="64" xfId="0" applyFont="1" applyBorder="1" applyAlignment="1">
      <alignment horizontal="center" vertical="center" wrapText="1"/>
    </xf>
    <xf numFmtId="0" fontId="47" fillId="0" borderId="65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6" xfId="0" applyFont="1" applyBorder="1" applyAlignment="1">
      <alignment vertical="center" wrapText="1"/>
    </xf>
    <xf numFmtId="0" fontId="46" fillId="0" borderId="6" xfId="0" applyFont="1" applyBorder="1" applyAlignment="1">
      <alignment horizontal="center" vertical="center"/>
    </xf>
    <xf numFmtId="3" fontId="47" fillId="0" borderId="12" xfId="0" applyNumberFormat="1" applyFont="1" applyBorder="1" applyAlignment="1">
      <alignment vertical="center"/>
    </xf>
    <xf numFmtId="0" fontId="46" fillId="0" borderId="9" xfId="0" applyFont="1" applyBorder="1" applyAlignment="1">
      <alignment horizontal="center" vertical="center"/>
    </xf>
    <xf numFmtId="3" fontId="47" fillId="0" borderId="61" xfId="0" applyNumberFormat="1" applyFont="1" applyBorder="1" applyAlignment="1">
      <alignment vertical="center"/>
    </xf>
    <xf numFmtId="0" fontId="46" fillId="0" borderId="63" xfId="0" applyFont="1" applyBorder="1" applyAlignment="1">
      <alignment horizontal="center" vertical="center"/>
    </xf>
    <xf numFmtId="3" fontId="47" fillId="0" borderId="65" xfId="0" applyNumberFormat="1" applyFont="1" applyBorder="1" applyAlignment="1">
      <alignment vertical="center"/>
    </xf>
    <xf numFmtId="0" fontId="48" fillId="0" borderId="28" xfId="0" applyFont="1" applyBorder="1" applyAlignment="1">
      <alignment horizontal="center" vertical="center"/>
    </xf>
    <xf numFmtId="3" fontId="49" fillId="0" borderId="2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4" fillId="2" borderId="69" xfId="0" applyFont="1" applyFill="1" applyBorder="1" applyAlignment="1">
      <alignment horizontal="center" vertical="center" wrapText="1"/>
    </xf>
    <xf numFmtId="0" fontId="44" fillId="2" borderId="70" xfId="0" applyFont="1" applyFill="1" applyBorder="1" applyAlignment="1">
      <alignment horizontal="center" vertical="center" wrapText="1"/>
    </xf>
    <xf numFmtId="3" fontId="44" fillId="2" borderId="71" xfId="0" applyNumberFormat="1" applyFont="1" applyFill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" fontId="50" fillId="0" borderId="57" xfId="0" applyNumberFormat="1" applyFont="1" applyBorder="1" applyAlignment="1">
      <alignment horizontal="right" vertical="center"/>
    </xf>
    <xf numFmtId="3" fontId="50" fillId="0" borderId="61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3" fontId="50" fillId="0" borderId="42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3" fontId="34" fillId="3" borderId="14" xfId="0" applyNumberFormat="1" applyFont="1" applyFill="1" applyBorder="1" applyAlignment="1">
      <alignment horizontal="right" vertical="center"/>
    </xf>
    <xf numFmtId="3" fontId="34" fillId="3" borderId="6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3" borderId="14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3" fontId="34" fillId="3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vertical="center"/>
    </xf>
    <xf numFmtId="164" fontId="4" fillId="3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164" fontId="43" fillId="0" borderId="14" xfId="0" applyNumberFormat="1" applyFont="1" applyFill="1" applyBorder="1" applyAlignment="1">
      <alignment vertical="center"/>
    </xf>
    <xf numFmtId="164" fontId="43" fillId="0" borderId="6" xfId="0" applyNumberFormat="1" applyFont="1" applyFill="1" applyBorder="1" applyAlignment="1">
      <alignment vertical="center"/>
    </xf>
    <xf numFmtId="3" fontId="34" fillId="7" borderId="14" xfId="0" applyNumberFormat="1" applyFont="1" applyFill="1" applyBorder="1" applyAlignment="1">
      <alignment vertical="center"/>
    </xf>
    <xf numFmtId="3" fontId="34" fillId="7" borderId="6" xfId="0" applyNumberFormat="1" applyFont="1" applyFill="1" applyBorder="1" applyAlignment="1">
      <alignment vertical="center"/>
    </xf>
    <xf numFmtId="0" fontId="24" fillId="2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164" fontId="34" fillId="0" borderId="19" xfId="0" applyNumberFormat="1" applyFont="1" applyFill="1" applyBorder="1" applyAlignment="1">
      <alignment horizontal="right" vertical="center"/>
    </xf>
    <xf numFmtId="164" fontId="34" fillId="0" borderId="16" xfId="0" applyNumberFormat="1" applyFont="1" applyFill="1" applyBorder="1" applyAlignment="1">
      <alignment horizontal="right" vertical="center"/>
    </xf>
    <xf numFmtId="164" fontId="34" fillId="3" borderId="14" xfId="0" applyNumberFormat="1" applyFont="1" applyFill="1" applyBorder="1" applyAlignment="1">
      <alignment horizontal="right" vertical="center"/>
    </xf>
    <xf numFmtId="164" fontId="34" fillId="3" borderId="6" xfId="0" applyNumberFormat="1" applyFont="1" applyFill="1" applyBorder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34" fillId="3" borderId="23" xfId="0" applyFont="1" applyFill="1" applyBorder="1" applyAlignment="1">
      <alignment horizontal="center" vertical="center" wrapText="1"/>
    </xf>
    <xf numFmtId="0" fontId="34" fillId="3" borderId="10" xfId="0" applyFont="1" applyFill="1" applyBorder="1" applyAlignment="1">
      <alignment horizontal="center" vertical="center" wrapText="1"/>
    </xf>
    <xf numFmtId="0" fontId="34" fillId="3" borderId="6" xfId="0" applyFont="1" applyFill="1" applyBorder="1" applyAlignment="1">
      <alignment horizontal="center" vertical="center" wrapText="1"/>
    </xf>
    <xf numFmtId="3" fontId="34" fillId="7" borderId="23" xfId="0" applyNumberFormat="1" applyFont="1" applyFill="1" applyBorder="1" applyAlignment="1">
      <alignment horizontal="right" vertical="center"/>
    </xf>
    <xf numFmtId="3" fontId="34" fillId="7" borderId="28" xfId="0" applyNumberFormat="1" applyFont="1" applyFill="1" applyBorder="1" applyAlignment="1">
      <alignment horizontal="right" vertical="center"/>
    </xf>
    <xf numFmtId="0" fontId="34" fillId="7" borderId="23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34" fillId="7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right"/>
    </xf>
    <xf numFmtId="0" fontId="11" fillId="2" borderId="42" xfId="0" applyFont="1" applyFill="1" applyBorder="1" applyAlignment="1">
      <alignment horizontal="right"/>
    </xf>
    <xf numFmtId="0" fontId="11" fillId="2" borderId="37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164" fontId="11" fillId="2" borderId="23" xfId="0" applyNumberFormat="1" applyFont="1" applyFill="1" applyBorder="1" applyAlignment="1">
      <alignment vertical="center"/>
    </xf>
    <xf numFmtId="164" fontId="11" fillId="2" borderId="28" xfId="0" applyNumberFormat="1" applyFont="1" applyFill="1" applyBorder="1" applyAlignment="1">
      <alignment vertical="center"/>
    </xf>
    <xf numFmtId="164" fontId="11" fillId="2" borderId="24" xfId="0" applyNumberFormat="1" applyFont="1" applyFill="1" applyBorder="1" applyAlignment="1">
      <alignment vertical="center"/>
    </xf>
    <xf numFmtId="164" fontId="11" fillId="2" borderId="41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right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3" fontId="34" fillId="7" borderId="10" xfId="0" applyNumberFormat="1" applyFont="1" applyFill="1" applyBorder="1" applyAlignment="1">
      <alignment vertical="center"/>
    </xf>
    <xf numFmtId="3" fontId="34" fillId="7" borderId="28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164" fontId="28" fillId="0" borderId="14" xfId="0" applyNumberFormat="1" applyFont="1" applyFill="1" applyBorder="1" applyAlignment="1">
      <alignment horizontal="right" vertical="center"/>
    </xf>
    <xf numFmtId="164" fontId="28" fillId="0" borderId="6" xfId="0" applyNumberFormat="1" applyFont="1" applyFill="1" applyBorder="1" applyAlignment="1">
      <alignment horizontal="right" vertical="center"/>
    </xf>
    <xf numFmtId="3" fontId="29" fillId="3" borderId="14" xfId="0" applyNumberFormat="1" applyFont="1" applyFill="1" applyBorder="1" applyAlignment="1">
      <alignment horizontal="right" vertical="center"/>
    </xf>
    <xf numFmtId="3" fontId="29" fillId="3" borderId="6" xfId="0" applyNumberFormat="1" applyFont="1" applyFill="1" applyBorder="1" applyAlignment="1">
      <alignment horizontal="right" vertical="center"/>
    </xf>
    <xf numFmtId="164" fontId="29" fillId="3" borderId="10" xfId="0" applyNumberFormat="1" applyFont="1" applyFill="1" applyBorder="1" applyAlignment="1">
      <alignment horizontal="center" vertical="center"/>
    </xf>
    <xf numFmtId="164" fontId="29" fillId="3" borderId="28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64" fontId="28" fillId="3" borderId="14" xfId="0" applyNumberFormat="1" applyFont="1" applyFill="1" applyBorder="1" applyAlignment="1">
      <alignment horizontal="right" vertical="center"/>
    </xf>
    <xf numFmtId="164" fontId="28" fillId="3" borderId="6" xfId="0" applyNumberFormat="1" applyFont="1" applyFill="1" applyBorder="1" applyAlignment="1">
      <alignment horizontal="right" vertical="center"/>
    </xf>
    <xf numFmtId="164" fontId="29" fillId="3" borderId="14" xfId="0" applyNumberFormat="1" applyFont="1" applyFill="1" applyBorder="1" applyAlignment="1">
      <alignment horizontal="center" vertical="center"/>
    </xf>
    <xf numFmtId="164" fontId="29" fillId="3" borderId="6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vertical="center"/>
    </xf>
    <xf numFmtId="164" fontId="9" fillId="0" borderId="6" xfId="0" applyNumberFormat="1" applyFont="1" applyFill="1" applyBorder="1" applyAlignment="1">
      <alignment vertical="center"/>
    </xf>
    <xf numFmtId="164" fontId="10" fillId="0" borderId="19" xfId="0" applyNumberFormat="1" applyFont="1" applyFill="1" applyBorder="1" applyAlignment="1">
      <alignment horizontal="right" vertical="center"/>
    </xf>
    <xf numFmtId="164" fontId="10" fillId="0" borderId="18" xfId="0" applyNumberFormat="1" applyFont="1" applyFill="1" applyBorder="1" applyAlignment="1">
      <alignment horizontal="right" vertical="center"/>
    </xf>
    <xf numFmtId="164" fontId="10" fillId="3" borderId="14" xfId="0" applyNumberFormat="1" applyFont="1" applyFill="1" applyBorder="1" applyAlignment="1">
      <alignment horizontal="right" vertical="center"/>
    </xf>
    <xf numFmtId="164" fontId="10" fillId="3" borderId="6" xfId="0" applyNumberFormat="1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left" vertical="center" wrapText="1"/>
    </xf>
    <xf numFmtId="164" fontId="28" fillId="0" borderId="14" xfId="0" applyNumberFormat="1" applyFont="1" applyFill="1" applyBorder="1" applyAlignment="1">
      <alignment vertical="center"/>
    </xf>
    <xf numFmtId="164" fontId="28" fillId="0" borderId="6" xfId="0" applyNumberFormat="1" applyFont="1" applyFill="1" applyBorder="1" applyAlignment="1">
      <alignment vertical="center"/>
    </xf>
    <xf numFmtId="164" fontId="29" fillId="0" borderId="19" xfId="0" applyNumberFormat="1" applyFont="1" applyFill="1" applyBorder="1" applyAlignment="1">
      <alignment horizontal="right" vertical="center"/>
    </xf>
    <xf numFmtId="164" fontId="29" fillId="0" borderId="18" xfId="0" applyNumberFormat="1" applyFont="1" applyFill="1" applyBorder="1" applyAlignment="1">
      <alignment horizontal="right" vertical="center"/>
    </xf>
    <xf numFmtId="164" fontId="29" fillId="3" borderId="14" xfId="0" applyNumberFormat="1" applyFont="1" applyFill="1" applyBorder="1" applyAlignment="1">
      <alignment horizontal="right" vertical="center"/>
    </xf>
    <xf numFmtId="164" fontId="29" fillId="3" borderId="6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vertical="center" wrapText="1"/>
    </xf>
    <xf numFmtId="164" fontId="28" fillId="9" borderId="9" xfId="0" applyNumberFormat="1" applyFont="1" applyFill="1" applyBorder="1" applyAlignment="1">
      <alignment horizontal="right" vertical="center"/>
    </xf>
    <xf numFmtId="164" fontId="29" fillId="0" borderId="9" xfId="0" applyNumberFormat="1" applyFont="1" applyFill="1" applyBorder="1" applyAlignment="1">
      <alignment horizontal="right" vertical="center"/>
    </xf>
    <xf numFmtId="3" fontId="29" fillId="0" borderId="10" xfId="0" applyNumberFormat="1" applyFont="1" applyFill="1" applyBorder="1" applyAlignment="1">
      <alignment horizontal="right" vertical="center"/>
    </xf>
    <xf numFmtId="3" fontId="29" fillId="0" borderId="28" xfId="0" applyNumberFormat="1" applyFont="1" applyFill="1" applyBorder="1" applyAlignment="1">
      <alignment horizontal="right" vertical="center"/>
    </xf>
    <xf numFmtId="0" fontId="29" fillId="0" borderId="7" xfId="0" applyFont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17" fillId="7" borderId="26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164" fontId="17" fillId="7" borderId="23" xfId="0" applyNumberFormat="1" applyFont="1" applyFill="1" applyBorder="1" applyAlignment="1">
      <alignment horizontal="right" vertical="center"/>
    </xf>
    <xf numFmtId="164" fontId="17" fillId="7" borderId="28" xfId="0" applyNumberFormat="1" applyFont="1" applyFill="1" applyBorder="1" applyAlignment="1">
      <alignment horizontal="right" vertical="center"/>
    </xf>
    <xf numFmtId="3" fontId="17" fillId="7" borderId="23" xfId="0" applyNumberFormat="1" applyFont="1" applyFill="1" applyBorder="1" applyAlignment="1">
      <alignment horizontal="right" vertical="center"/>
    </xf>
    <xf numFmtId="3" fontId="17" fillId="7" borderId="28" xfId="0" applyNumberFormat="1" applyFont="1" applyFill="1" applyBorder="1" applyAlignment="1">
      <alignment horizontal="right" vertical="center"/>
    </xf>
    <xf numFmtId="0" fontId="17" fillId="7" borderId="25" xfId="0" applyFont="1" applyFill="1" applyBorder="1" applyAlignment="1">
      <alignment horizontal="right"/>
    </xf>
    <xf numFmtId="0" fontId="17" fillId="7" borderId="29" xfId="0" applyFont="1" applyFill="1" applyBorder="1" applyAlignment="1">
      <alignment horizontal="right"/>
    </xf>
    <xf numFmtId="0" fontId="21" fillId="6" borderId="36" xfId="0" applyFont="1" applyFill="1" applyBorder="1" applyAlignment="1">
      <alignment horizontal="center" vertical="center"/>
    </xf>
    <xf numFmtId="0" fontId="21" fillId="6" borderId="47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164" fontId="11" fillId="6" borderId="47" xfId="0" applyNumberFormat="1" applyFont="1" applyFill="1" applyBorder="1" applyAlignment="1">
      <alignment vertical="center"/>
    </xf>
    <xf numFmtId="164" fontId="11" fillId="6" borderId="11" xfId="0" applyNumberFormat="1" applyFont="1" applyFill="1" applyBorder="1" applyAlignment="1">
      <alignment vertical="center"/>
    </xf>
    <xf numFmtId="164" fontId="11" fillId="3" borderId="14" xfId="0" applyNumberFormat="1" applyFont="1" applyFill="1" applyBorder="1" applyAlignment="1">
      <alignment vertical="center"/>
    </xf>
    <xf numFmtId="164" fontId="11" fillId="3" borderId="6" xfId="0" applyNumberFormat="1" applyFont="1" applyFill="1" applyBorder="1" applyAlignment="1">
      <alignment vertical="center"/>
    </xf>
    <xf numFmtId="164" fontId="11" fillId="6" borderId="14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164" fontId="11" fillId="6" borderId="15" xfId="0" applyNumberFormat="1" applyFont="1" applyFill="1" applyBorder="1" applyAlignment="1">
      <alignment horizontal="right" vertical="center"/>
    </xf>
    <xf numFmtId="164" fontId="11" fillId="6" borderId="12" xfId="0" applyNumberFormat="1" applyFont="1" applyFill="1" applyBorder="1" applyAlignment="1">
      <alignment horizontal="right" vertical="center"/>
    </xf>
    <xf numFmtId="164" fontId="11" fillId="6" borderId="29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22" fillId="8" borderId="21" xfId="0" applyFont="1" applyFill="1" applyBorder="1" applyAlignment="1">
      <alignment horizontal="center" vertical="center"/>
    </xf>
    <xf numFmtId="0" fontId="22" fillId="8" borderId="22" xfId="0" applyFont="1" applyFill="1" applyBorder="1" applyAlignment="1">
      <alignment horizontal="center" vertical="center"/>
    </xf>
    <xf numFmtId="0" fontId="22" fillId="8" borderId="26" xfId="0" applyFont="1" applyFill="1" applyBorder="1" applyAlignment="1">
      <alignment horizontal="center" vertical="center"/>
    </xf>
    <xf numFmtId="0" fontId="22" fillId="8" borderId="27" xfId="0" applyFont="1" applyFill="1" applyBorder="1" applyAlignment="1">
      <alignment horizontal="center" vertical="center"/>
    </xf>
    <xf numFmtId="164" fontId="22" fillId="8" borderId="23" xfId="0" applyNumberFormat="1" applyFont="1" applyFill="1" applyBorder="1" applyAlignment="1">
      <alignment vertical="center"/>
    </xf>
    <xf numFmtId="164" fontId="22" fillId="8" borderId="28" xfId="0" applyNumberFormat="1" applyFont="1" applyFill="1" applyBorder="1" applyAlignment="1">
      <alignment vertical="center"/>
    </xf>
    <xf numFmtId="164" fontId="22" fillId="8" borderId="49" xfId="0" applyNumberFormat="1" applyFont="1" applyFill="1" applyBorder="1" applyAlignment="1">
      <alignment horizontal="right" vertical="center"/>
    </xf>
    <xf numFmtId="164" fontId="22" fillId="8" borderId="48" xfId="0" applyNumberFormat="1" applyFont="1" applyFill="1" applyBorder="1" applyAlignment="1">
      <alignment horizontal="right" vertical="center"/>
    </xf>
    <xf numFmtId="164" fontId="22" fillId="8" borderId="25" xfId="0" applyNumberFormat="1" applyFont="1" applyFill="1" applyBorder="1" applyAlignment="1">
      <alignment horizontal="right" vertical="center"/>
    </xf>
    <xf numFmtId="164" fontId="22" fillId="8" borderId="29" xfId="0" applyNumberFormat="1" applyFont="1" applyFill="1" applyBorder="1" applyAlignment="1">
      <alignment horizontal="right" vertical="center"/>
    </xf>
    <xf numFmtId="0" fontId="18" fillId="3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64" fontId="18" fillId="6" borderId="18" xfId="0" applyNumberFormat="1" applyFont="1" applyFill="1" applyBorder="1" applyAlignment="1">
      <alignment horizontal="center" vertical="center"/>
    </xf>
    <xf numFmtId="164" fontId="18" fillId="6" borderId="32" xfId="0" applyNumberFormat="1" applyFont="1" applyFill="1" applyBorder="1" applyAlignment="1">
      <alignment horizontal="center" vertical="center"/>
    </xf>
    <xf numFmtId="164" fontId="18" fillId="6" borderId="46" xfId="0" applyNumberFormat="1" applyFont="1" applyFill="1" applyBorder="1" applyAlignment="1">
      <alignment horizontal="center" vertical="center"/>
    </xf>
    <xf numFmtId="164" fontId="18" fillId="6" borderId="10" xfId="0" applyNumberFormat="1" applyFont="1" applyFill="1" applyBorder="1" applyAlignment="1">
      <alignment horizontal="center" vertical="center"/>
    </xf>
    <xf numFmtId="164" fontId="18" fillId="6" borderId="6" xfId="0" applyNumberFormat="1" applyFont="1" applyFill="1" applyBorder="1" applyAlignment="1">
      <alignment horizontal="center" vertical="center"/>
    </xf>
    <xf numFmtId="164" fontId="18" fillId="6" borderId="14" xfId="0" applyNumberFormat="1" applyFont="1" applyFill="1" applyBorder="1" applyAlignment="1">
      <alignment horizontal="center" vertical="center"/>
    </xf>
    <xf numFmtId="164" fontId="18" fillId="6" borderId="15" xfId="0" applyNumberFormat="1" applyFont="1" applyFill="1" applyBorder="1" applyAlignment="1">
      <alignment horizontal="center" vertical="center" wrapText="1"/>
    </xf>
    <xf numFmtId="164" fontId="18" fillId="6" borderId="12" xfId="0" applyNumberFormat="1" applyFont="1" applyFill="1" applyBorder="1" applyAlignment="1">
      <alignment horizontal="center" vertical="center" wrapText="1"/>
    </xf>
    <xf numFmtId="164" fontId="11" fillId="2" borderId="23" xfId="0" applyNumberFormat="1" applyFont="1" applyFill="1" applyBorder="1" applyAlignment="1">
      <alignment horizontal="right" vertical="center"/>
    </xf>
    <xf numFmtId="164" fontId="11" fillId="2" borderId="28" xfId="0" applyNumberFormat="1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1" fillId="6" borderId="27" xfId="0" applyFont="1" applyFill="1" applyBorder="1" applyAlignment="1">
      <alignment horizontal="center" vertical="center"/>
    </xf>
    <xf numFmtId="164" fontId="11" fillId="6" borderId="5" xfId="0" applyNumberFormat="1" applyFont="1" applyFill="1" applyBorder="1" applyAlignment="1">
      <alignment vertical="center"/>
    </xf>
    <xf numFmtId="164" fontId="11" fillId="6" borderId="10" xfId="0" applyNumberFormat="1" applyFont="1" applyFill="1" applyBorder="1" applyAlignment="1">
      <alignment vertical="center"/>
    </xf>
    <xf numFmtId="164" fontId="11" fillId="6" borderId="14" xfId="0" applyNumberFormat="1" applyFont="1" applyFill="1" applyBorder="1" applyAlignment="1">
      <alignment horizontal="right" vertical="center" wrapText="1"/>
    </xf>
    <xf numFmtId="164" fontId="11" fillId="6" borderId="28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vertical="center"/>
    </xf>
    <xf numFmtId="0" fontId="29" fillId="0" borderId="29" xfId="0" applyFont="1" applyFill="1" applyBorder="1" applyAlignment="1">
      <alignment horizontal="center" vertical="center" wrapText="1"/>
    </xf>
    <xf numFmtId="164" fontId="28" fillId="3" borderId="14" xfId="0" applyNumberFormat="1" applyFont="1" applyFill="1" applyBorder="1" applyAlignment="1">
      <alignment vertical="center"/>
    </xf>
    <xf numFmtId="164" fontId="28" fillId="3" borderId="6" xfId="0" applyNumberFormat="1" applyFont="1" applyFill="1" applyBorder="1" applyAlignment="1">
      <alignment vertical="center"/>
    </xf>
    <xf numFmtId="164" fontId="29" fillId="0" borderId="14" xfId="0" applyNumberFormat="1" applyFont="1" applyFill="1" applyBorder="1" applyAlignment="1">
      <alignment vertical="center"/>
    </xf>
    <xf numFmtId="164" fontId="29" fillId="0" borderId="6" xfId="0" applyNumberFormat="1" applyFont="1" applyFill="1" applyBorder="1" applyAlignment="1">
      <alignment vertical="center"/>
    </xf>
    <xf numFmtId="164" fontId="29" fillId="0" borderId="14" xfId="0" applyNumberFormat="1" applyFont="1" applyFill="1" applyBorder="1" applyAlignment="1">
      <alignment horizontal="right" vertical="center"/>
    </xf>
    <xf numFmtId="164" fontId="29" fillId="0" borderId="6" xfId="0" applyNumberFormat="1" applyFont="1" applyFill="1" applyBorder="1" applyAlignment="1">
      <alignment horizontal="right" vertical="center"/>
    </xf>
    <xf numFmtId="164" fontId="29" fillId="0" borderId="14" xfId="0" applyNumberFormat="1" applyFont="1" applyFill="1" applyBorder="1" applyAlignment="1">
      <alignment horizontal="center" vertical="center"/>
    </xf>
    <xf numFmtId="164" fontId="29" fillId="0" borderId="6" xfId="0" applyNumberFormat="1" applyFont="1" applyFill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horizontal="right" vertical="center"/>
    </xf>
    <xf numFmtId="164" fontId="28" fillId="9" borderId="14" xfId="0" applyNumberFormat="1" applyFont="1" applyFill="1" applyBorder="1" applyAlignment="1">
      <alignment vertical="center"/>
    </xf>
    <xf numFmtId="164" fontId="28" fillId="9" borderId="10" xfId="0" applyNumberFormat="1" applyFont="1" applyFill="1" applyBorder="1" applyAlignment="1">
      <alignment vertical="center"/>
    </xf>
    <xf numFmtId="164" fontId="29" fillId="0" borderId="10" xfId="0" applyNumberFormat="1" applyFont="1" applyFill="1" applyBorder="1" applyAlignment="1">
      <alignment vertical="center"/>
    </xf>
    <xf numFmtId="164" fontId="30" fillId="0" borderId="19" xfId="0" applyNumberFormat="1" applyFont="1" applyFill="1" applyBorder="1" applyAlignment="1">
      <alignment horizontal="right" vertical="center"/>
    </xf>
    <xf numFmtId="164" fontId="30" fillId="0" borderId="16" xfId="0" applyNumberFormat="1" applyFont="1" applyFill="1" applyBorder="1" applyAlignment="1">
      <alignment horizontal="right" vertical="center"/>
    </xf>
    <xf numFmtId="164" fontId="30" fillId="3" borderId="14" xfId="0" applyNumberFormat="1" applyFont="1" applyFill="1" applyBorder="1" applyAlignment="1">
      <alignment horizontal="right" vertical="center"/>
    </xf>
    <xf numFmtId="164" fontId="30" fillId="3" borderId="6" xfId="0" applyNumberFormat="1" applyFont="1" applyFill="1" applyBorder="1" applyAlignment="1">
      <alignment horizontal="right" vertical="center"/>
    </xf>
    <xf numFmtId="164" fontId="28" fillId="0" borderId="10" xfId="0" applyNumberFormat="1" applyFont="1" applyFill="1" applyBorder="1" applyAlignment="1">
      <alignment vertical="center"/>
    </xf>
    <xf numFmtId="164" fontId="29" fillId="0" borderId="16" xfId="0" applyNumberFormat="1" applyFont="1" applyFill="1" applyBorder="1" applyAlignment="1">
      <alignment horizontal="right"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164" fontId="11" fillId="5" borderId="23" xfId="0" applyNumberFormat="1" applyFont="1" applyFill="1" applyBorder="1" applyAlignment="1">
      <alignment horizontal="right" vertical="center"/>
    </xf>
    <xf numFmtId="164" fontId="11" fillId="5" borderId="28" xfId="0" applyNumberFormat="1" applyFont="1" applyFill="1" applyBorder="1" applyAlignment="1">
      <alignment horizontal="right" vertical="center"/>
    </xf>
    <xf numFmtId="0" fontId="11" fillId="5" borderId="25" xfId="0" applyFont="1" applyFill="1" applyBorder="1" applyAlignment="1">
      <alignment horizontal="right"/>
    </xf>
    <xf numFmtId="0" fontId="11" fillId="5" borderId="29" xfId="0" applyFont="1" applyFill="1" applyBorder="1" applyAlignment="1">
      <alignment horizontal="right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3" fontId="29" fillId="0" borderId="14" xfId="0" applyNumberFormat="1" applyFont="1" applyFill="1" applyBorder="1" applyAlignment="1">
      <alignment horizontal="right" vertical="center"/>
    </xf>
    <xf numFmtId="3" fontId="29" fillId="0" borderId="6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164" fontId="28" fillId="0" borderId="9" xfId="0" applyNumberFormat="1" applyFont="1" applyFill="1" applyBorder="1" applyAlignment="1">
      <alignment horizontal="right" vertical="center"/>
    </xf>
    <xf numFmtId="164" fontId="17" fillId="7" borderId="25" xfId="0" applyNumberFormat="1" applyFont="1" applyFill="1" applyBorder="1" applyAlignment="1">
      <alignment horizontal="right" vertical="center"/>
    </xf>
    <xf numFmtId="164" fontId="17" fillId="7" borderId="29" xfId="0" applyNumberFormat="1" applyFont="1" applyFill="1" applyBorder="1" applyAlignment="1">
      <alignment horizontal="right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164" fontId="28" fillId="3" borderId="9" xfId="0" applyNumberFormat="1" applyFont="1" applyFill="1" applyBorder="1" applyAlignment="1">
      <alignment horizontal="right" vertical="center"/>
    </xf>
    <xf numFmtId="164" fontId="29" fillId="3" borderId="10" xfId="0" applyNumberFormat="1" applyFont="1" applyFill="1" applyBorder="1" applyAlignment="1">
      <alignment horizontal="right" vertical="center"/>
    </xf>
    <xf numFmtId="164" fontId="29" fillId="3" borderId="28" xfId="0" applyNumberFormat="1" applyFont="1" applyFill="1" applyBorder="1" applyAlignment="1">
      <alignment horizontal="right" vertical="center"/>
    </xf>
    <xf numFmtId="0" fontId="29" fillId="0" borderId="3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64" fontId="26" fillId="0" borderId="14" xfId="0" applyNumberFormat="1" applyFont="1" applyFill="1" applyBorder="1" applyAlignment="1">
      <alignment horizontal="right" vertical="center"/>
    </xf>
    <xf numFmtId="164" fontId="26" fillId="0" borderId="10" xfId="0" applyNumberFormat="1" applyFont="1" applyFill="1" applyBorder="1" applyAlignment="1">
      <alignment horizontal="right" vertical="center"/>
    </xf>
    <xf numFmtId="164" fontId="27" fillId="0" borderId="14" xfId="0" applyNumberFormat="1" applyFont="1" applyFill="1" applyBorder="1" applyAlignment="1">
      <alignment horizontal="right" vertical="center"/>
    </xf>
    <xf numFmtId="164" fontId="27" fillId="0" borderId="10" xfId="0" applyNumberFormat="1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64" fontId="27" fillId="0" borderId="14" xfId="0" applyNumberFormat="1" applyFont="1" applyFill="1" applyBorder="1" applyAlignment="1">
      <alignment horizontal="center" vertical="center"/>
    </xf>
    <xf numFmtId="164" fontId="27" fillId="0" borderId="28" xfId="0" applyNumberFormat="1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 wrapText="1"/>
    </xf>
    <xf numFmtId="164" fontId="29" fillId="3" borderId="9" xfId="0" applyNumberFormat="1" applyFont="1" applyFill="1" applyBorder="1" applyAlignment="1">
      <alignment horizontal="righ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164" fontId="28" fillId="3" borderId="28" xfId="0" applyNumberFormat="1" applyFont="1" applyFill="1" applyBorder="1" applyAlignment="1">
      <alignment horizontal="right" vertical="center"/>
    </xf>
    <xf numFmtId="0" fontId="1" fillId="0" borderId="21" xfId="1" applyBorder="1" applyAlignment="1">
      <alignment horizontal="center"/>
    </xf>
    <xf numFmtId="0" fontId="1" fillId="0" borderId="31" xfId="1" applyBorder="1" applyAlignment="1">
      <alignment horizontal="center"/>
    </xf>
    <xf numFmtId="0" fontId="6" fillId="2" borderId="33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 vertical="center"/>
    </xf>
    <xf numFmtId="164" fontId="6" fillId="0" borderId="54" xfId="1" applyNumberFormat="1" applyFont="1" applyBorder="1" applyAlignment="1">
      <alignment vertical="center"/>
    </xf>
    <xf numFmtId="0" fontId="7" fillId="2" borderId="23" xfId="1" applyFont="1" applyFill="1" applyBorder="1" applyAlignment="1">
      <alignment horizontal="center" vertical="center"/>
    </xf>
    <xf numFmtId="0" fontId="7" fillId="10" borderId="6" xfId="1" applyFont="1" applyFill="1" applyBorder="1" applyAlignment="1">
      <alignment horizontal="center" vertical="center"/>
    </xf>
    <xf numFmtId="0" fontId="1" fillId="0" borderId="14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13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left" vertical="center" wrapText="1"/>
    </xf>
    <xf numFmtId="0" fontId="34" fillId="8" borderId="21" xfId="1" applyFont="1" applyFill="1" applyBorder="1" applyAlignment="1">
      <alignment horizontal="center" vertical="center"/>
    </xf>
    <xf numFmtId="0" fontId="34" fillId="8" borderId="22" xfId="1" applyFont="1" applyFill="1" applyBorder="1" applyAlignment="1">
      <alignment horizontal="center" vertical="center"/>
    </xf>
    <xf numFmtId="0" fontId="34" fillId="8" borderId="26" xfId="1" applyFont="1" applyFill="1" applyBorder="1" applyAlignment="1">
      <alignment horizontal="center" vertical="center"/>
    </xf>
    <xf numFmtId="0" fontId="34" fillId="8" borderId="27" xfId="1" applyFont="1" applyFill="1" applyBorder="1" applyAlignment="1">
      <alignment horizontal="center" vertical="center"/>
    </xf>
    <xf numFmtId="0" fontId="1" fillId="0" borderId="17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left" vertical="center"/>
    </xf>
    <xf numFmtId="0" fontId="16" fillId="8" borderId="21" xfId="1" applyFont="1" applyFill="1" applyBorder="1" applyAlignment="1">
      <alignment horizontal="center" vertical="center"/>
    </xf>
    <xf numFmtId="0" fontId="16" fillId="8" borderId="22" xfId="1" applyFont="1" applyFill="1" applyBorder="1" applyAlignment="1">
      <alignment horizontal="center" vertical="center"/>
    </xf>
    <xf numFmtId="0" fontId="16" fillId="8" borderId="26" xfId="1" applyFont="1" applyFill="1" applyBorder="1" applyAlignment="1">
      <alignment horizontal="center" vertical="center"/>
    </xf>
    <xf numFmtId="0" fontId="16" fillId="8" borderId="27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left" vertical="center" wrapText="1"/>
    </xf>
    <xf numFmtId="0" fontId="1" fillId="3" borderId="14" xfId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64" fontId="38" fillId="8" borderId="25" xfId="1" applyNumberFormat="1" applyFont="1" applyFill="1" applyBorder="1" applyAlignment="1">
      <alignment horizontal="right" vertical="center"/>
    </xf>
    <xf numFmtId="164" fontId="38" fillId="8" borderId="29" xfId="1" applyNumberFormat="1" applyFont="1" applyFill="1" applyBorder="1" applyAlignment="1">
      <alignment horizontal="right" vertical="center"/>
    </xf>
    <xf numFmtId="164" fontId="6" fillId="0" borderId="15" xfId="1" applyNumberFormat="1" applyFont="1" applyBorder="1" applyAlignment="1">
      <alignment horizontal="right" vertical="center"/>
    </xf>
    <xf numFmtId="164" fontId="6" fillId="0" borderId="12" xfId="1" applyNumberFormat="1" applyFont="1" applyBorder="1" applyAlignment="1">
      <alignment horizontal="right" vertical="center"/>
    </xf>
    <xf numFmtId="0" fontId="18" fillId="8" borderId="21" xfId="1" applyFont="1" applyFill="1" applyBorder="1" applyAlignment="1">
      <alignment horizontal="center" vertical="center"/>
    </xf>
    <xf numFmtId="0" fontId="18" fillId="8" borderId="31" xfId="1" applyFont="1" applyFill="1" applyBorder="1" applyAlignment="1">
      <alignment horizontal="center" vertical="center"/>
    </xf>
    <xf numFmtId="0" fontId="18" fillId="8" borderId="26" xfId="1" applyFont="1" applyFill="1" applyBorder="1" applyAlignment="1">
      <alignment horizontal="center" vertical="center"/>
    </xf>
    <xf numFmtId="0" fontId="18" fillId="8" borderId="44" xfId="1" applyFont="1" applyFill="1" applyBorder="1" applyAlignment="1">
      <alignment horizontal="center" vertical="center"/>
    </xf>
    <xf numFmtId="0" fontId="0" fillId="0" borderId="13" xfId="1" applyFont="1" applyBorder="1" applyAlignment="1">
      <alignment horizontal="center" vertical="center" wrapText="1"/>
    </xf>
    <xf numFmtId="0" fontId="1" fillId="0" borderId="53" xfId="1" applyFont="1" applyBorder="1" applyAlignment="1">
      <alignment horizontal="center" vertical="center" wrapText="1"/>
    </xf>
    <xf numFmtId="0" fontId="0" fillId="0" borderId="14" xfId="1" applyFont="1" applyBorder="1" applyAlignment="1">
      <alignment horizontal="left" vertical="center"/>
    </xf>
    <xf numFmtId="0" fontId="1" fillId="0" borderId="28" xfId="1" applyFont="1" applyBorder="1" applyAlignment="1">
      <alignment horizontal="left" vertical="center"/>
    </xf>
    <xf numFmtId="164" fontId="38" fillId="8" borderId="33" xfId="1" applyNumberFormat="1" applyFont="1" applyFill="1" applyBorder="1" applyAlignment="1">
      <alignment horizontal="right" vertical="center"/>
    </xf>
    <xf numFmtId="164" fontId="38" fillId="8" borderId="40" xfId="1" applyNumberFormat="1" applyFont="1" applyFill="1" applyBorder="1" applyAlignment="1">
      <alignment horizontal="right" vertical="center"/>
    </xf>
    <xf numFmtId="164" fontId="6" fillId="0" borderId="19" xfId="1" applyNumberFormat="1" applyFont="1" applyBorder="1" applyAlignment="1">
      <alignment vertical="center"/>
    </xf>
    <xf numFmtId="164" fontId="6" fillId="0" borderId="18" xfId="1" applyNumberFormat="1" applyFont="1" applyBorder="1" applyAlignment="1">
      <alignment vertical="center"/>
    </xf>
    <xf numFmtId="164" fontId="6" fillId="0" borderId="29" xfId="1" applyNumberFormat="1" applyFont="1" applyBorder="1" applyAlignment="1">
      <alignment horizontal="right" vertical="center"/>
    </xf>
    <xf numFmtId="164" fontId="6" fillId="0" borderId="40" xfId="1" applyNumberFormat="1" applyFont="1" applyBorder="1" applyAlignment="1">
      <alignment vertical="center"/>
    </xf>
    <xf numFmtId="0" fontId="40" fillId="0" borderId="0" xfId="1" applyFont="1" applyBorder="1" applyAlignment="1">
      <alignment horizontal="center" vertical="center"/>
    </xf>
    <xf numFmtId="164" fontId="16" fillId="8" borderId="25" xfId="1" applyNumberFormat="1" applyFont="1" applyFill="1" applyBorder="1" applyAlignment="1">
      <alignment horizontal="right" vertical="center"/>
    </xf>
    <xf numFmtId="164" fontId="16" fillId="8" borderId="29" xfId="1" applyNumberFormat="1" applyFont="1" applyFill="1" applyBorder="1" applyAlignment="1">
      <alignment horizontal="right" vertical="center"/>
    </xf>
    <xf numFmtId="164" fontId="6" fillId="0" borderId="7" xfId="1" applyNumberFormat="1" applyFont="1" applyBorder="1" applyAlignment="1">
      <alignment horizontal="right" vertical="center"/>
    </xf>
    <xf numFmtId="164" fontId="6" fillId="8" borderId="25" xfId="1" applyNumberFormat="1" applyFont="1" applyFill="1" applyBorder="1" applyAlignment="1">
      <alignment horizontal="right" vertical="center"/>
    </xf>
    <xf numFmtId="164" fontId="6" fillId="8" borderId="29" xfId="1" applyNumberFormat="1" applyFont="1" applyFill="1" applyBorder="1" applyAlignment="1">
      <alignment horizontal="right" vertical="center"/>
    </xf>
    <xf numFmtId="164" fontId="39" fillId="8" borderId="25" xfId="1" applyNumberFormat="1" applyFont="1" applyFill="1" applyBorder="1" applyAlignment="1">
      <alignment horizontal="right" vertical="center"/>
    </xf>
    <xf numFmtId="164" fontId="39" fillId="8" borderId="29" xfId="1" applyNumberFormat="1" applyFont="1" applyFill="1" applyBorder="1" applyAlignment="1">
      <alignment horizontal="right" vertical="center"/>
    </xf>
    <xf numFmtId="0" fontId="16" fillId="3" borderId="4" xfId="1" applyFont="1" applyFill="1" applyBorder="1" applyAlignment="1">
      <alignment horizontal="center" vertical="center"/>
    </xf>
    <xf numFmtId="0" fontId="16" fillId="3" borderId="0" xfId="1" applyFont="1" applyFill="1" applyBorder="1" applyAlignment="1">
      <alignment horizontal="center" vertical="center"/>
    </xf>
    <xf numFmtId="0" fontId="16" fillId="3" borderId="50" xfId="1" applyFont="1" applyFill="1" applyBorder="1" applyAlignment="1">
      <alignment horizontal="center" vertical="center"/>
    </xf>
    <xf numFmtId="164" fontId="6" fillId="0" borderId="16" xfId="1" applyNumberFormat="1" applyFont="1" applyBorder="1" applyAlignment="1">
      <alignment vertical="center"/>
    </xf>
    <xf numFmtId="164" fontId="6" fillId="0" borderId="48" xfId="1" applyNumberFormat="1" applyFont="1" applyBorder="1" applyAlignment="1">
      <alignment vertical="center"/>
    </xf>
    <xf numFmtId="164" fontId="6" fillId="8" borderId="49" xfId="1" applyNumberFormat="1" applyFont="1" applyFill="1" applyBorder="1" applyAlignment="1">
      <alignment horizontal="right" vertical="center"/>
    </xf>
    <xf numFmtId="164" fontId="6" fillId="8" borderId="48" xfId="1" applyNumberFormat="1" applyFont="1" applyFill="1" applyBorder="1" applyAlignment="1">
      <alignment horizontal="right" vertical="center"/>
    </xf>
    <xf numFmtId="164" fontId="39" fillId="8" borderId="49" xfId="1" applyNumberFormat="1" applyFont="1" applyFill="1" applyBorder="1" applyAlignment="1">
      <alignment horizontal="right" vertical="center"/>
    </xf>
    <xf numFmtId="164" fontId="39" fillId="8" borderId="48" xfId="1" applyNumberFormat="1" applyFont="1" applyFill="1" applyBorder="1" applyAlignment="1">
      <alignment horizontal="right" vertical="center"/>
    </xf>
    <xf numFmtId="164" fontId="16" fillId="8" borderId="49" xfId="1" applyNumberFormat="1" applyFont="1" applyFill="1" applyBorder="1" applyAlignment="1">
      <alignment horizontal="right" vertical="center"/>
    </xf>
    <xf numFmtId="164" fontId="16" fillId="8" borderId="48" xfId="1" applyNumberFormat="1" applyFont="1" applyFill="1" applyBorder="1" applyAlignment="1">
      <alignment horizontal="right" vertical="center"/>
    </xf>
    <xf numFmtId="0" fontId="34" fillId="2" borderId="4" xfId="1" applyFont="1" applyFill="1" applyBorder="1" applyAlignment="1">
      <alignment horizontal="center" vertical="center"/>
    </xf>
    <xf numFmtId="0" fontId="34" fillId="2" borderId="0" xfId="1" applyFont="1" applyFill="1" applyBorder="1" applyAlignment="1">
      <alignment horizontal="center" vertical="center"/>
    </xf>
    <xf numFmtId="0" fontId="34" fillId="2" borderId="50" xfId="1" applyFont="1" applyFill="1" applyBorder="1" applyAlignment="1">
      <alignment horizontal="center" vertical="center"/>
    </xf>
    <xf numFmtId="0" fontId="16" fillId="2" borderId="21" xfId="1" applyFont="1" applyFill="1" applyBorder="1" applyAlignment="1">
      <alignment horizontal="center" vertical="center" wrapText="1"/>
    </xf>
    <xf numFmtId="0" fontId="16" fillId="2" borderId="31" xfId="1" applyFont="1" applyFill="1" applyBorder="1" applyAlignment="1">
      <alignment horizontal="center" vertical="center" wrapText="1"/>
    </xf>
    <xf numFmtId="0" fontId="16" fillId="2" borderId="43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0" fontId="16" fillId="2" borderId="32" xfId="1" applyFont="1" applyFill="1" applyBorder="1" applyAlignment="1">
      <alignment horizontal="center" vertical="center" wrapText="1"/>
    </xf>
    <xf numFmtId="0" fontId="16" fillId="2" borderId="46" xfId="1" applyFont="1" applyFill="1" applyBorder="1" applyAlignment="1">
      <alignment horizontal="center" vertical="center" wrapText="1"/>
    </xf>
    <xf numFmtId="0" fontId="16" fillId="2" borderId="36" xfId="1" applyFont="1" applyFill="1" applyBorder="1" applyAlignment="1">
      <alignment horizontal="center" vertical="center" wrapText="1"/>
    </xf>
    <xf numFmtId="0" fontId="16" fillId="2" borderId="51" xfId="1" applyFont="1" applyFill="1" applyBorder="1" applyAlignment="1">
      <alignment horizontal="center" vertical="center" wrapText="1"/>
    </xf>
    <xf numFmtId="0" fontId="16" fillId="2" borderId="52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left" vertical="center" wrapText="1"/>
    </xf>
    <xf numFmtId="0" fontId="1" fillId="3" borderId="41" xfId="1" applyFont="1" applyFill="1" applyBorder="1" applyAlignment="1">
      <alignment horizontal="left" vertical="center" wrapText="1"/>
    </xf>
    <xf numFmtId="0" fontId="18" fillId="3" borderId="4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center" vertical="center"/>
    </xf>
    <xf numFmtId="0" fontId="18" fillId="3" borderId="50" xfId="1" applyFont="1" applyFill="1" applyBorder="1" applyAlignment="1">
      <alignment horizontal="center" vertical="center"/>
    </xf>
    <xf numFmtId="0" fontId="7" fillId="3" borderId="55" xfId="1" applyFont="1" applyFill="1" applyBorder="1" applyAlignment="1">
      <alignment horizontal="center" vertical="center"/>
    </xf>
    <xf numFmtId="0" fontId="7" fillId="3" borderId="56" xfId="1" applyFont="1" applyFill="1" applyBorder="1" applyAlignment="1">
      <alignment horizontal="center" vertical="center"/>
    </xf>
    <xf numFmtId="0" fontId="7" fillId="3" borderId="57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34" fillId="4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44" fillId="2" borderId="58" xfId="0" applyFont="1" applyFill="1" applyBorder="1" applyAlignment="1">
      <alignment horizontal="center" vertical="center" wrapText="1"/>
    </xf>
    <xf numFmtId="0" fontId="44" fillId="2" borderId="23" xfId="0" applyFont="1" applyFill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0" fontId="44" fillId="7" borderId="66" xfId="0" applyFont="1" applyFill="1" applyBorder="1" applyAlignment="1">
      <alignment horizontal="center" vertical="center"/>
    </xf>
    <xf numFmtId="0" fontId="44" fillId="7" borderId="67" xfId="0" applyFont="1" applyFill="1" applyBorder="1" applyAlignment="1">
      <alignment horizontal="center" vertical="center"/>
    </xf>
    <xf numFmtId="0" fontId="44" fillId="7" borderId="6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3">
    <cellStyle name="Normalno" xfId="0" builtinId="0"/>
    <cellStyle name="Normalno 2" xfId="1" xr:uid="{5BDE8E97-0EBF-4480-8790-703760EA587C}"/>
    <cellStyle name="Normalno 3" xfId="2" xr:uid="{3C414144-4195-4855-9AAA-6889D75B9D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  <pageSetUpPr fitToPage="1"/>
  </sheetPr>
  <dimension ref="A1:P166"/>
  <sheetViews>
    <sheetView zoomScale="85" zoomScaleNormal="85" workbookViewId="0">
      <selection activeCell="H39" sqref="H39"/>
    </sheetView>
  </sheetViews>
  <sheetFormatPr defaultColWidth="9.1796875" defaultRowHeight="12.5" x14ac:dyDescent="0.25"/>
  <cols>
    <col min="1" max="1" width="4.26953125" style="1" customWidth="1"/>
    <col min="2" max="2" width="59.81640625" style="1" customWidth="1"/>
    <col min="3" max="4" width="18.453125" style="1" customWidth="1"/>
    <col min="5" max="5" width="17.453125" style="1" customWidth="1"/>
    <col min="6" max="6" width="20.7265625" style="1" customWidth="1"/>
    <col min="7" max="7" width="19.26953125" style="1" customWidth="1"/>
    <col min="8" max="8" width="23.26953125" style="1" customWidth="1"/>
    <col min="9" max="10" width="9.1796875" style="1" hidden="1" customWidth="1"/>
    <col min="11" max="18" width="9.1796875" style="1" customWidth="1"/>
    <col min="19" max="16384" width="9.1796875" style="1"/>
  </cols>
  <sheetData>
    <row r="1" spans="1:16" ht="24.75" customHeight="1" x14ac:dyDescent="0.25">
      <c r="A1" s="138"/>
      <c r="B1" s="138"/>
      <c r="C1" s="138"/>
      <c r="D1" s="138"/>
      <c r="E1" s="138"/>
      <c r="F1" s="138"/>
      <c r="G1" s="138"/>
      <c r="H1" s="138"/>
    </row>
    <row r="2" spans="1:16" ht="27.75" customHeight="1" x14ac:dyDescent="0.25">
      <c r="A2" s="143" t="s">
        <v>28</v>
      </c>
      <c r="B2" s="143"/>
      <c r="C2" s="143"/>
      <c r="D2" s="143"/>
      <c r="E2" s="143"/>
      <c r="F2" s="143"/>
      <c r="G2" s="143"/>
      <c r="H2" s="143"/>
    </row>
    <row r="3" spans="1:16" ht="32.25" customHeight="1" thickBot="1" x14ac:dyDescent="0.3">
      <c r="A3" s="144"/>
      <c r="B3" s="144"/>
      <c r="C3" s="144"/>
      <c r="D3" s="144"/>
      <c r="E3" s="144"/>
      <c r="F3" s="144"/>
      <c r="G3" s="144"/>
      <c r="H3" s="144"/>
    </row>
    <row r="4" spans="1:16" s="24" customFormat="1" ht="18" customHeight="1" x14ac:dyDescent="0.3">
      <c r="A4" s="155" t="s">
        <v>0</v>
      </c>
      <c r="B4" s="156"/>
      <c r="C4" s="164" t="s">
        <v>30</v>
      </c>
      <c r="D4" s="169" t="s">
        <v>117</v>
      </c>
      <c r="E4" s="161" t="s">
        <v>32</v>
      </c>
      <c r="F4" s="162"/>
      <c r="G4" s="163"/>
      <c r="H4" s="187" t="s">
        <v>6</v>
      </c>
    </row>
    <row r="5" spans="1:16" s="24" customFormat="1" ht="13.5" customHeight="1" x14ac:dyDescent="0.3">
      <c r="A5" s="157"/>
      <c r="B5" s="158"/>
      <c r="C5" s="165"/>
      <c r="D5" s="170"/>
      <c r="E5" s="149" t="s">
        <v>2</v>
      </c>
      <c r="F5" s="151" t="s">
        <v>4</v>
      </c>
      <c r="G5" s="153" t="s">
        <v>20</v>
      </c>
      <c r="H5" s="188"/>
      <c r="L5" s="24" t="s">
        <v>11</v>
      </c>
    </row>
    <row r="6" spans="1:16" s="24" customFormat="1" ht="18" customHeight="1" x14ac:dyDescent="0.3">
      <c r="A6" s="159"/>
      <c r="B6" s="160"/>
      <c r="C6" s="166"/>
      <c r="D6" s="171"/>
      <c r="E6" s="150"/>
      <c r="F6" s="152"/>
      <c r="G6" s="154"/>
      <c r="H6" s="189"/>
    </row>
    <row r="7" spans="1:16" s="71" customFormat="1" ht="18" customHeight="1" x14ac:dyDescent="0.3">
      <c r="A7" s="130" t="s">
        <v>7</v>
      </c>
      <c r="B7" s="132" t="s">
        <v>51</v>
      </c>
      <c r="C7" s="120">
        <v>186000</v>
      </c>
      <c r="D7" s="141">
        <v>185200</v>
      </c>
      <c r="E7" s="122">
        <v>185200</v>
      </c>
      <c r="F7" s="145"/>
      <c r="G7" s="147"/>
      <c r="H7" s="126" t="s">
        <v>121</v>
      </c>
      <c r="I7" s="74" t="s">
        <v>113</v>
      </c>
    </row>
    <row r="8" spans="1:16" s="71" customFormat="1" ht="18" customHeight="1" x14ac:dyDescent="0.3">
      <c r="A8" s="131"/>
      <c r="B8" s="133"/>
      <c r="C8" s="121"/>
      <c r="D8" s="142"/>
      <c r="E8" s="123"/>
      <c r="F8" s="146"/>
      <c r="G8" s="148"/>
      <c r="H8" s="127"/>
    </row>
    <row r="9" spans="1:16" ht="18" customHeight="1" x14ac:dyDescent="0.25">
      <c r="A9" s="130" t="s">
        <v>9</v>
      </c>
      <c r="B9" s="132" t="s">
        <v>34</v>
      </c>
      <c r="C9" s="120">
        <v>25000</v>
      </c>
      <c r="D9" s="141">
        <v>0</v>
      </c>
      <c r="E9" s="183"/>
      <c r="F9" s="185"/>
      <c r="G9" s="124"/>
      <c r="H9" s="126" t="s">
        <v>123</v>
      </c>
      <c r="I9" s="73" t="s">
        <v>105</v>
      </c>
      <c r="K9" s="83"/>
    </row>
    <row r="10" spans="1:16" ht="23.25" customHeight="1" x14ac:dyDescent="0.25">
      <c r="A10" s="131"/>
      <c r="B10" s="134"/>
      <c r="C10" s="121"/>
      <c r="D10" s="142"/>
      <c r="E10" s="184"/>
      <c r="F10" s="186"/>
      <c r="G10" s="125"/>
      <c r="H10" s="127"/>
    </row>
    <row r="11" spans="1:16" s="79" customFormat="1" ht="18" customHeight="1" x14ac:dyDescent="0.25">
      <c r="A11" s="130" t="s">
        <v>10</v>
      </c>
      <c r="B11" s="132" t="s">
        <v>35</v>
      </c>
      <c r="C11" s="120">
        <v>354000</v>
      </c>
      <c r="D11" s="141">
        <v>353690</v>
      </c>
      <c r="E11" s="183">
        <v>353690</v>
      </c>
      <c r="F11" s="183"/>
      <c r="G11" s="124"/>
      <c r="H11" s="128" t="s">
        <v>124</v>
      </c>
      <c r="I11" s="79" t="s">
        <v>111</v>
      </c>
    </row>
    <row r="12" spans="1:16" s="79" customFormat="1" ht="12.75" customHeight="1" x14ac:dyDescent="0.25">
      <c r="A12" s="131"/>
      <c r="B12" s="134"/>
      <c r="C12" s="121"/>
      <c r="D12" s="142"/>
      <c r="E12" s="184"/>
      <c r="F12" s="184"/>
      <c r="G12" s="125"/>
      <c r="H12" s="129"/>
      <c r="P12" s="79" t="s">
        <v>14</v>
      </c>
    </row>
    <row r="13" spans="1:16" ht="18" customHeight="1" x14ac:dyDescent="0.25">
      <c r="A13" s="130" t="s">
        <v>13</v>
      </c>
      <c r="B13" s="132" t="s">
        <v>23</v>
      </c>
      <c r="C13" s="120">
        <v>100000</v>
      </c>
      <c r="D13" s="141">
        <v>0</v>
      </c>
      <c r="E13" s="122"/>
      <c r="F13" s="122"/>
      <c r="G13" s="124"/>
      <c r="H13" s="126"/>
      <c r="I13" s="73"/>
    </row>
    <row r="14" spans="1:16" ht="18" customHeight="1" x14ac:dyDescent="0.25">
      <c r="A14" s="131"/>
      <c r="B14" s="134"/>
      <c r="C14" s="121"/>
      <c r="D14" s="142"/>
      <c r="E14" s="123"/>
      <c r="F14" s="123"/>
      <c r="G14" s="125"/>
      <c r="H14" s="127"/>
    </row>
    <row r="15" spans="1:16" s="72" customFormat="1" ht="18" customHeight="1" x14ac:dyDescent="0.25">
      <c r="A15" s="130" t="s">
        <v>15</v>
      </c>
      <c r="B15" s="132" t="s">
        <v>94</v>
      </c>
      <c r="C15" s="120">
        <v>393000</v>
      </c>
      <c r="D15" s="141">
        <v>392400</v>
      </c>
      <c r="E15" s="122">
        <v>392400</v>
      </c>
      <c r="F15" s="122"/>
      <c r="G15" s="124"/>
      <c r="H15" s="126" t="s">
        <v>126</v>
      </c>
    </row>
    <row r="16" spans="1:16" s="72" customFormat="1" ht="18" customHeight="1" x14ac:dyDescent="0.25">
      <c r="A16" s="131"/>
      <c r="B16" s="134"/>
      <c r="C16" s="121"/>
      <c r="D16" s="142"/>
      <c r="E16" s="123"/>
      <c r="F16" s="123"/>
      <c r="G16" s="125"/>
      <c r="H16" s="127"/>
    </row>
    <row r="17" spans="1:9" s="68" customFormat="1" ht="18" customHeight="1" x14ac:dyDescent="0.25">
      <c r="A17" s="130" t="s">
        <v>16</v>
      </c>
      <c r="B17" s="132" t="s">
        <v>120</v>
      </c>
      <c r="C17" s="120">
        <v>130000</v>
      </c>
      <c r="D17" s="141">
        <f>127500</f>
        <v>127500</v>
      </c>
      <c r="E17" s="122">
        <v>127500</v>
      </c>
      <c r="F17" s="122"/>
      <c r="G17" s="124"/>
      <c r="H17" s="126" t="s">
        <v>122</v>
      </c>
      <c r="I17" s="75" t="s">
        <v>106</v>
      </c>
    </row>
    <row r="18" spans="1:9" s="68" customFormat="1" ht="18" customHeight="1" x14ac:dyDescent="0.25">
      <c r="A18" s="131"/>
      <c r="B18" s="133"/>
      <c r="C18" s="135"/>
      <c r="D18" s="142"/>
      <c r="E18" s="123"/>
      <c r="F18" s="136"/>
      <c r="G18" s="137"/>
      <c r="H18" s="127"/>
    </row>
    <row r="19" spans="1:9" s="68" customFormat="1" ht="18" customHeight="1" x14ac:dyDescent="0.25">
      <c r="A19" s="130" t="s">
        <v>55</v>
      </c>
      <c r="B19" s="132" t="s">
        <v>96</v>
      </c>
      <c r="C19" s="120">
        <v>55000</v>
      </c>
      <c r="D19" s="141">
        <v>0</v>
      </c>
      <c r="E19" s="139"/>
      <c r="F19" s="122"/>
      <c r="G19" s="124"/>
      <c r="H19" s="126" t="s">
        <v>8</v>
      </c>
      <c r="I19" s="68" t="s">
        <v>109</v>
      </c>
    </row>
    <row r="20" spans="1:9" s="68" customFormat="1" ht="18" customHeight="1" x14ac:dyDescent="0.25">
      <c r="A20" s="131"/>
      <c r="B20" s="133"/>
      <c r="C20" s="135"/>
      <c r="D20" s="142"/>
      <c r="E20" s="140"/>
      <c r="F20" s="136"/>
      <c r="G20" s="137"/>
      <c r="H20" s="127"/>
    </row>
    <row r="21" spans="1:9" s="68" customFormat="1" ht="18" customHeight="1" x14ac:dyDescent="0.25">
      <c r="A21" s="130" t="s">
        <v>56</v>
      </c>
      <c r="B21" s="132" t="s">
        <v>97</v>
      </c>
      <c r="C21" s="120">
        <v>3200000</v>
      </c>
      <c r="D21" s="141">
        <v>34034</v>
      </c>
      <c r="E21" s="122">
        <v>34034</v>
      </c>
      <c r="F21" s="122"/>
      <c r="G21" s="124"/>
      <c r="H21" s="128" t="s">
        <v>114</v>
      </c>
      <c r="I21" s="68" t="s">
        <v>107</v>
      </c>
    </row>
    <row r="22" spans="1:9" s="68" customFormat="1" ht="18" customHeight="1" x14ac:dyDescent="0.25">
      <c r="A22" s="131"/>
      <c r="B22" s="133"/>
      <c r="C22" s="135"/>
      <c r="D22" s="142"/>
      <c r="E22" s="123"/>
      <c r="F22" s="136"/>
      <c r="G22" s="137"/>
      <c r="H22" s="129"/>
      <c r="I22" s="68" t="s">
        <v>110</v>
      </c>
    </row>
    <row r="23" spans="1:9" s="72" customFormat="1" ht="18" customHeight="1" x14ac:dyDescent="0.25">
      <c r="A23" s="130" t="s">
        <v>57</v>
      </c>
      <c r="B23" s="132" t="s">
        <v>102</v>
      </c>
      <c r="C23" s="120">
        <v>40000</v>
      </c>
      <c r="D23" s="141">
        <v>30668</v>
      </c>
      <c r="E23" s="122">
        <v>30668</v>
      </c>
      <c r="F23" s="122"/>
      <c r="G23" s="124"/>
      <c r="H23" s="126" t="s">
        <v>121</v>
      </c>
      <c r="I23" s="75" t="s">
        <v>106</v>
      </c>
    </row>
    <row r="24" spans="1:9" s="72" customFormat="1" ht="18" customHeight="1" x14ac:dyDescent="0.25">
      <c r="A24" s="131"/>
      <c r="B24" s="133"/>
      <c r="C24" s="121"/>
      <c r="D24" s="142"/>
      <c r="E24" s="123"/>
      <c r="F24" s="123"/>
      <c r="G24" s="125"/>
      <c r="H24" s="127"/>
    </row>
    <row r="25" spans="1:9" s="72" customFormat="1" ht="18" customHeight="1" x14ac:dyDescent="0.25">
      <c r="A25" s="130" t="s">
        <v>58</v>
      </c>
      <c r="B25" s="132" t="s">
        <v>103</v>
      </c>
      <c r="C25" s="135">
        <v>80000</v>
      </c>
      <c r="D25" s="141">
        <v>46620</v>
      </c>
      <c r="E25" s="122">
        <v>46620</v>
      </c>
      <c r="F25" s="136"/>
      <c r="G25" s="137"/>
      <c r="H25" s="126" t="s">
        <v>123</v>
      </c>
      <c r="I25" s="72" t="s">
        <v>108</v>
      </c>
    </row>
    <row r="26" spans="1:9" s="72" customFormat="1" ht="24.75" customHeight="1" x14ac:dyDescent="0.25">
      <c r="A26" s="131"/>
      <c r="B26" s="134"/>
      <c r="C26" s="121"/>
      <c r="D26" s="142"/>
      <c r="E26" s="123"/>
      <c r="F26" s="123"/>
      <c r="G26" s="125"/>
      <c r="H26" s="127"/>
    </row>
    <row r="27" spans="1:9" s="72" customFormat="1" ht="18" customHeight="1" x14ac:dyDescent="0.25">
      <c r="A27" s="130" t="s">
        <v>67</v>
      </c>
      <c r="B27" s="132" t="s">
        <v>104</v>
      </c>
      <c r="C27" s="120">
        <v>30000</v>
      </c>
      <c r="D27" s="141">
        <v>29038</v>
      </c>
      <c r="E27" s="122">
        <v>29038</v>
      </c>
      <c r="F27" s="122"/>
      <c r="G27" s="124"/>
      <c r="H27" s="126" t="s">
        <v>8</v>
      </c>
      <c r="I27" s="75" t="s">
        <v>112</v>
      </c>
    </row>
    <row r="28" spans="1:9" s="72" customFormat="1" ht="18.75" customHeight="1" x14ac:dyDescent="0.25">
      <c r="A28" s="131"/>
      <c r="B28" s="134"/>
      <c r="C28" s="121"/>
      <c r="D28" s="142"/>
      <c r="E28" s="123"/>
      <c r="F28" s="123"/>
      <c r="G28" s="125"/>
      <c r="H28" s="127"/>
    </row>
    <row r="29" spans="1:9" s="72" customFormat="1" ht="18" customHeight="1" x14ac:dyDescent="0.25">
      <c r="A29" s="130" t="s">
        <v>116</v>
      </c>
      <c r="B29" s="133" t="s">
        <v>125</v>
      </c>
      <c r="C29" s="135">
        <v>0</v>
      </c>
      <c r="D29" s="190">
        <f>49553</f>
        <v>49553</v>
      </c>
      <c r="E29" s="136">
        <v>49553</v>
      </c>
      <c r="F29" s="136"/>
      <c r="G29" s="137"/>
      <c r="H29" s="193" t="s">
        <v>8</v>
      </c>
      <c r="I29" s="75" t="s">
        <v>112</v>
      </c>
    </row>
    <row r="30" spans="1:9" s="72" customFormat="1" ht="18.75" customHeight="1" thickBot="1" x14ac:dyDescent="0.3">
      <c r="A30" s="131"/>
      <c r="B30" s="133"/>
      <c r="C30" s="135"/>
      <c r="D30" s="191"/>
      <c r="E30" s="192"/>
      <c r="F30" s="136"/>
      <c r="G30" s="137"/>
      <c r="H30" s="193"/>
    </row>
    <row r="31" spans="1:9" s="69" customFormat="1" ht="20" x14ac:dyDescent="0.4">
      <c r="A31" s="175" t="s">
        <v>95</v>
      </c>
      <c r="B31" s="176"/>
      <c r="C31" s="167">
        <f>SUM(C7:C30)</f>
        <v>4593000</v>
      </c>
      <c r="D31" s="167">
        <f>SUM(D7:D30)</f>
        <v>1248703</v>
      </c>
      <c r="E31" s="179">
        <f>SUM(E7:E30)</f>
        <v>1248703</v>
      </c>
      <c r="F31" s="181">
        <f>SUM(F7:F30)</f>
        <v>0</v>
      </c>
      <c r="G31" s="181">
        <f>SUM(G7:G30)</f>
        <v>0</v>
      </c>
      <c r="H31" s="173"/>
    </row>
    <row r="32" spans="1:9" s="69" customFormat="1" ht="20.5" thickBot="1" x14ac:dyDescent="0.45">
      <c r="A32" s="177"/>
      <c r="B32" s="178"/>
      <c r="C32" s="168"/>
      <c r="D32" s="168"/>
      <c r="E32" s="180"/>
      <c r="F32" s="182"/>
      <c r="G32" s="182"/>
      <c r="H32" s="174"/>
    </row>
    <row r="33" spans="1:8" s="2" customFormat="1" ht="18" customHeight="1" x14ac:dyDescent="0.4">
      <c r="A33" s="19"/>
      <c r="B33" s="19"/>
      <c r="C33" s="21"/>
      <c r="D33" s="21"/>
      <c r="E33" s="21"/>
      <c r="F33" s="21"/>
      <c r="G33" s="20"/>
      <c r="H33" s="27"/>
    </row>
    <row r="34" spans="1:8" ht="18" customHeight="1" x14ac:dyDescent="0.25">
      <c r="A34" s="38"/>
      <c r="B34" s="84"/>
      <c r="C34" s="84"/>
      <c r="D34" s="84"/>
      <c r="E34" s="84"/>
      <c r="F34" s="84"/>
      <c r="G34" s="84"/>
      <c r="H34" s="84"/>
    </row>
    <row r="35" spans="1:8" ht="18" customHeight="1" x14ac:dyDescent="0.25">
      <c r="A35" s="38"/>
      <c r="B35" s="84"/>
      <c r="C35" s="84"/>
      <c r="D35" s="84"/>
      <c r="E35" s="85"/>
      <c r="F35" s="84"/>
      <c r="G35" s="84"/>
      <c r="H35" s="84"/>
    </row>
    <row r="36" spans="1:8" ht="18" customHeight="1" x14ac:dyDescent="0.25">
      <c r="A36" s="38"/>
      <c r="B36" s="172"/>
      <c r="C36" s="172"/>
      <c r="D36" s="172"/>
      <c r="E36" s="172"/>
      <c r="F36" s="172"/>
      <c r="G36" s="172"/>
      <c r="H36" s="172"/>
    </row>
    <row r="37" spans="1:8" ht="18" customHeight="1" x14ac:dyDescent="0.25">
      <c r="A37" s="38"/>
      <c r="B37" s="172"/>
      <c r="C37" s="172"/>
      <c r="D37" s="172"/>
      <c r="E37" s="172"/>
      <c r="F37" s="172"/>
      <c r="G37" s="172"/>
      <c r="H37" s="172"/>
    </row>
    <row r="38" spans="1:8" ht="18" customHeight="1" x14ac:dyDescent="0.35">
      <c r="A38" s="38"/>
      <c r="B38" s="38"/>
      <c r="C38" s="35"/>
      <c r="D38" s="35"/>
      <c r="E38" s="35"/>
      <c r="F38" s="35"/>
      <c r="G38" s="35"/>
      <c r="H38" s="36"/>
    </row>
    <row r="39" spans="1:8" ht="18" customHeight="1" x14ac:dyDescent="0.35">
      <c r="A39" s="38"/>
      <c r="B39" s="38"/>
      <c r="C39" s="35"/>
      <c r="D39" s="35"/>
      <c r="E39" s="35"/>
      <c r="F39" s="35"/>
      <c r="G39" s="35"/>
      <c r="H39" s="36"/>
    </row>
    <row r="40" spans="1:8" ht="18" customHeight="1" x14ac:dyDescent="0.35">
      <c r="A40" s="38"/>
      <c r="B40" s="38"/>
      <c r="C40" s="35"/>
      <c r="D40" s="35"/>
      <c r="E40" s="35"/>
      <c r="F40" s="35"/>
      <c r="G40" s="35"/>
      <c r="H40" s="36"/>
    </row>
    <row r="41" spans="1:8" ht="18" customHeight="1" x14ac:dyDescent="0.35">
      <c r="A41" s="38"/>
      <c r="B41" s="38"/>
      <c r="C41" s="35"/>
      <c r="D41" s="35"/>
      <c r="E41" s="35"/>
      <c r="F41" s="35"/>
      <c r="G41" s="35"/>
      <c r="H41" s="36"/>
    </row>
    <row r="42" spans="1:8" ht="18" customHeight="1" x14ac:dyDescent="0.35">
      <c r="A42" s="38"/>
      <c r="B42" s="38"/>
      <c r="C42" s="35"/>
      <c r="D42" s="35"/>
      <c r="E42" s="35"/>
      <c r="F42" s="35"/>
      <c r="G42" s="35"/>
      <c r="H42" s="36"/>
    </row>
    <row r="43" spans="1:8" ht="18" customHeight="1" x14ac:dyDescent="0.35">
      <c r="A43" s="38"/>
      <c r="B43" s="38"/>
      <c r="C43" s="35"/>
      <c r="D43" s="35"/>
      <c r="E43" s="35"/>
      <c r="F43" s="35"/>
      <c r="G43" s="35"/>
      <c r="H43" s="36"/>
    </row>
    <row r="44" spans="1:8" ht="18" customHeight="1" x14ac:dyDescent="0.35">
      <c r="A44" s="38"/>
      <c r="B44" s="38"/>
      <c r="C44" s="35"/>
      <c r="D44" s="35"/>
      <c r="E44" s="35"/>
      <c r="F44" s="35"/>
      <c r="G44" s="35"/>
      <c r="H44" s="36"/>
    </row>
    <row r="45" spans="1:8" ht="18" customHeight="1" x14ac:dyDescent="0.35">
      <c r="A45" s="38"/>
      <c r="B45" s="38"/>
      <c r="C45" s="35"/>
      <c r="D45" s="35"/>
      <c r="E45" s="35"/>
      <c r="F45" s="35"/>
      <c r="G45" s="35"/>
      <c r="H45" s="36"/>
    </row>
    <row r="46" spans="1:8" ht="18" customHeight="1" x14ac:dyDescent="0.35">
      <c r="A46" s="38"/>
      <c r="B46" s="38"/>
      <c r="C46" s="35"/>
      <c r="D46" s="35"/>
      <c r="E46" s="35"/>
      <c r="F46" s="35"/>
      <c r="G46" s="35"/>
      <c r="H46" s="36"/>
    </row>
    <row r="47" spans="1:8" ht="18" customHeight="1" x14ac:dyDescent="0.35">
      <c r="A47" s="38"/>
      <c r="B47" s="38"/>
      <c r="C47" s="35"/>
      <c r="D47" s="35"/>
      <c r="E47" s="35"/>
      <c r="F47" s="35"/>
      <c r="G47" s="35"/>
      <c r="H47" s="36"/>
    </row>
    <row r="48" spans="1:8" ht="18" customHeight="1" x14ac:dyDescent="0.35">
      <c r="A48" s="38"/>
      <c r="B48" s="38"/>
      <c r="C48" s="35"/>
      <c r="D48" s="35"/>
      <c r="E48" s="35"/>
      <c r="F48" s="35"/>
      <c r="G48" s="35"/>
      <c r="H48" s="36"/>
    </row>
    <row r="49" spans="1:8" s="37" customFormat="1" ht="18" customHeight="1" x14ac:dyDescent="0.4">
      <c r="A49" s="38"/>
      <c r="B49" s="38"/>
      <c r="C49" s="35"/>
      <c r="D49" s="35"/>
      <c r="E49" s="35"/>
      <c r="F49" s="35"/>
      <c r="G49" s="35"/>
      <c r="H49" s="36"/>
    </row>
    <row r="50" spans="1:8" ht="20.149999999999999" customHeight="1" x14ac:dyDescent="0.35">
      <c r="A50" s="38"/>
      <c r="B50" s="38"/>
      <c r="C50" s="35"/>
      <c r="D50" s="35"/>
      <c r="E50" s="35"/>
      <c r="F50" s="35"/>
      <c r="G50" s="35"/>
      <c r="H50" s="36"/>
    </row>
    <row r="51" spans="1:8" ht="20.149999999999999" customHeight="1" x14ac:dyDescent="0.35">
      <c r="A51" s="38"/>
      <c r="B51" s="38"/>
      <c r="C51" s="35"/>
      <c r="D51" s="35"/>
      <c r="E51" s="35"/>
      <c r="F51" s="35"/>
      <c r="G51" s="35"/>
      <c r="H51" s="36"/>
    </row>
    <row r="52" spans="1:8" ht="20.149999999999999" customHeight="1" x14ac:dyDescent="0.35">
      <c r="A52" s="38"/>
      <c r="B52" s="38"/>
      <c r="C52" s="35"/>
      <c r="D52" s="35"/>
      <c r="E52" s="35"/>
      <c r="F52" s="35"/>
      <c r="G52" s="35"/>
      <c r="H52" s="36"/>
    </row>
    <row r="53" spans="1:8" ht="18" customHeight="1" x14ac:dyDescent="0.35">
      <c r="A53" s="38"/>
      <c r="B53" s="38"/>
      <c r="C53" s="35"/>
      <c r="D53" s="35"/>
      <c r="E53" s="35"/>
      <c r="F53" s="35"/>
      <c r="G53" s="35"/>
      <c r="H53" s="36"/>
    </row>
    <row r="54" spans="1:8" s="12" customFormat="1" ht="18" customHeight="1" x14ac:dyDescent="0.35">
      <c r="A54" s="38"/>
      <c r="B54" s="38"/>
      <c r="C54" s="35"/>
      <c r="D54" s="35"/>
      <c r="E54" s="35"/>
      <c r="F54" s="35"/>
      <c r="G54" s="35"/>
      <c r="H54" s="36"/>
    </row>
    <row r="55" spans="1:8" ht="18" customHeight="1" x14ac:dyDescent="0.35">
      <c r="A55" s="38"/>
      <c r="B55" s="38"/>
      <c r="C55" s="35"/>
      <c r="D55" s="35"/>
      <c r="E55" s="35"/>
      <c r="F55" s="35"/>
      <c r="G55" s="35"/>
      <c r="H55" s="36"/>
    </row>
    <row r="56" spans="1:8" ht="18" customHeight="1" x14ac:dyDescent="0.35">
      <c r="A56" s="38"/>
      <c r="B56" s="38"/>
      <c r="C56" s="35"/>
      <c r="D56" s="35"/>
      <c r="E56" s="35"/>
      <c r="F56" s="35"/>
      <c r="G56" s="35"/>
      <c r="H56" s="36"/>
    </row>
    <row r="57" spans="1:8" s="12" customFormat="1" ht="18" customHeight="1" x14ac:dyDescent="0.35">
      <c r="A57" s="38"/>
      <c r="B57" s="38"/>
      <c r="C57" s="35"/>
      <c r="D57" s="35"/>
      <c r="E57" s="35"/>
      <c r="F57" s="35"/>
      <c r="G57" s="35"/>
      <c r="H57" s="36"/>
    </row>
    <row r="58" spans="1:8" ht="18" customHeight="1" x14ac:dyDescent="0.35">
      <c r="A58" s="38"/>
      <c r="B58" s="38"/>
      <c r="C58" s="35"/>
      <c r="D58" s="35"/>
      <c r="E58" s="35"/>
      <c r="F58" s="35"/>
      <c r="G58" s="35"/>
      <c r="H58" s="36"/>
    </row>
    <row r="59" spans="1:8" s="37" customFormat="1" ht="18" customHeight="1" x14ac:dyDescent="0.4">
      <c r="A59" s="38"/>
      <c r="B59" s="38"/>
      <c r="C59" s="35"/>
      <c r="D59" s="35"/>
      <c r="E59" s="35"/>
      <c r="F59" s="35"/>
      <c r="G59" s="35"/>
      <c r="H59" s="36"/>
    </row>
    <row r="60" spans="1:8" ht="18" customHeight="1" x14ac:dyDescent="0.35">
      <c r="A60" s="38"/>
      <c r="B60" s="38"/>
      <c r="C60" s="35"/>
      <c r="D60" s="35"/>
      <c r="E60" s="35"/>
      <c r="F60" s="35"/>
      <c r="G60" s="35"/>
      <c r="H60" s="36"/>
    </row>
    <row r="61" spans="1:8" s="12" customFormat="1" ht="18" customHeight="1" x14ac:dyDescent="0.35">
      <c r="A61" s="38"/>
      <c r="B61" s="38"/>
      <c r="C61" s="35"/>
      <c r="D61" s="35"/>
      <c r="E61" s="35"/>
      <c r="F61" s="35"/>
      <c r="G61" s="35"/>
      <c r="H61" s="36"/>
    </row>
    <row r="62" spans="1:8" ht="18" customHeight="1" x14ac:dyDescent="0.35">
      <c r="A62" s="38"/>
      <c r="B62" s="38"/>
      <c r="C62" s="35"/>
      <c r="D62" s="35"/>
      <c r="E62" s="35"/>
      <c r="F62" s="35"/>
      <c r="G62" s="35"/>
      <c r="H62" s="36"/>
    </row>
    <row r="63" spans="1:8" ht="18" customHeight="1" x14ac:dyDescent="0.35">
      <c r="A63" s="38"/>
      <c r="B63" s="38"/>
      <c r="C63" s="35"/>
      <c r="D63" s="35"/>
      <c r="E63" s="35"/>
      <c r="F63" s="35"/>
      <c r="G63" s="35"/>
      <c r="H63" s="36"/>
    </row>
    <row r="64" spans="1:8" ht="18" customHeight="1" x14ac:dyDescent="0.35">
      <c r="A64" s="38"/>
      <c r="B64" s="38"/>
      <c r="C64" s="35"/>
      <c r="D64" s="35"/>
      <c r="E64" s="35"/>
      <c r="F64" s="35"/>
      <c r="G64" s="35"/>
      <c r="H64" s="36"/>
    </row>
    <row r="65" spans="1:8" s="12" customFormat="1" ht="18" customHeight="1" x14ac:dyDescent="0.35">
      <c r="A65" s="38"/>
      <c r="B65" s="38"/>
      <c r="C65" s="35"/>
      <c r="D65" s="35"/>
      <c r="E65" s="35"/>
      <c r="F65" s="35"/>
      <c r="G65" s="35"/>
      <c r="H65" s="36"/>
    </row>
    <row r="66" spans="1:8" ht="18" customHeight="1" x14ac:dyDescent="0.35">
      <c r="A66" s="38"/>
      <c r="B66" s="38"/>
      <c r="C66" s="35"/>
      <c r="D66" s="35"/>
      <c r="E66" s="35"/>
      <c r="F66" s="35"/>
      <c r="G66" s="35"/>
      <c r="H66" s="36"/>
    </row>
    <row r="67" spans="1:8" s="37" customFormat="1" ht="18" customHeight="1" x14ac:dyDescent="0.4">
      <c r="A67" s="38"/>
      <c r="B67" s="38"/>
      <c r="C67" s="35"/>
      <c r="D67" s="35"/>
      <c r="E67" s="35"/>
      <c r="F67" s="35"/>
      <c r="G67" s="35"/>
      <c r="H67" s="36"/>
    </row>
    <row r="68" spans="1:8" ht="18" customHeight="1" x14ac:dyDescent="0.35">
      <c r="A68" s="38"/>
      <c r="B68" s="38"/>
      <c r="C68" s="35"/>
      <c r="D68" s="35"/>
      <c r="E68" s="35"/>
      <c r="F68" s="35"/>
      <c r="G68" s="35"/>
      <c r="H68" s="36"/>
    </row>
    <row r="69" spans="1:8" s="12" customFormat="1" ht="18" customHeight="1" x14ac:dyDescent="0.35">
      <c r="A69" s="1"/>
      <c r="B69" s="1"/>
      <c r="C69" s="1"/>
      <c r="D69" s="1"/>
      <c r="E69" s="1"/>
      <c r="F69" s="1"/>
      <c r="G69" s="1"/>
      <c r="H69" s="1"/>
    </row>
    <row r="70" spans="1:8" s="12" customFormat="1" ht="18" customHeight="1" x14ac:dyDescent="0.35">
      <c r="A70" s="1"/>
      <c r="B70" s="1"/>
      <c r="C70" s="1"/>
      <c r="D70" s="1"/>
      <c r="E70" s="1"/>
      <c r="F70" s="1"/>
      <c r="G70" s="1"/>
      <c r="H70" s="1"/>
    </row>
    <row r="71" spans="1:8" s="12" customFormat="1" ht="18" customHeight="1" x14ac:dyDescent="0.35">
      <c r="A71" s="1"/>
      <c r="B71" s="1"/>
      <c r="C71" s="1"/>
      <c r="D71" s="1"/>
      <c r="E71" s="1"/>
      <c r="F71" s="1"/>
      <c r="G71" s="1"/>
      <c r="H71" s="1"/>
    </row>
    <row r="72" spans="1:8" ht="18" customHeight="1" x14ac:dyDescent="0.25"/>
    <row r="73" spans="1:8" s="12" customFormat="1" ht="18" customHeight="1" x14ac:dyDescent="0.35">
      <c r="A73" s="1"/>
      <c r="B73" s="1"/>
      <c r="C73" s="1"/>
      <c r="D73" s="1"/>
      <c r="E73" s="1"/>
      <c r="F73" s="1"/>
      <c r="G73" s="1"/>
      <c r="H73" s="1"/>
    </row>
    <row r="74" spans="1:8" ht="18" customHeight="1" x14ac:dyDescent="0.25"/>
    <row r="75" spans="1:8" s="37" customFormat="1" ht="18" customHeight="1" x14ac:dyDescent="0.4">
      <c r="A75" s="1"/>
      <c r="B75" s="1"/>
      <c r="C75" s="1"/>
      <c r="D75" s="1"/>
      <c r="E75" s="1"/>
      <c r="F75" s="1"/>
      <c r="G75" s="1"/>
      <c r="H75" s="1"/>
    </row>
    <row r="76" spans="1:8" ht="18" customHeight="1" x14ac:dyDescent="0.25"/>
    <row r="77" spans="1:8" s="12" customFormat="1" ht="18" customHeight="1" x14ac:dyDescent="0.35">
      <c r="A77" s="1"/>
      <c r="B77" s="1"/>
      <c r="C77" s="1"/>
      <c r="D77" s="1"/>
      <c r="E77" s="1"/>
      <c r="F77" s="1"/>
      <c r="G77" s="1"/>
      <c r="H77" s="1"/>
    </row>
    <row r="78" spans="1:8" ht="18" customHeight="1" x14ac:dyDescent="0.25"/>
    <row r="79" spans="1:8" ht="18" customHeight="1" x14ac:dyDescent="0.25"/>
    <row r="80" spans="1:8" s="12" customFormat="1" ht="18" customHeight="1" x14ac:dyDescent="0.35">
      <c r="A80" s="1"/>
      <c r="B80" s="1"/>
      <c r="C80" s="1"/>
      <c r="D80" s="1"/>
      <c r="E80" s="1"/>
      <c r="F80" s="1"/>
      <c r="G80" s="1"/>
      <c r="H80" s="1"/>
    </row>
    <row r="81" spans="1:8" s="12" customFormat="1" ht="18" customHeight="1" x14ac:dyDescent="0.35">
      <c r="A81" s="1"/>
      <c r="B81" s="1"/>
      <c r="C81" s="1"/>
      <c r="D81" s="1"/>
      <c r="E81" s="1"/>
      <c r="F81" s="1"/>
      <c r="G81" s="1"/>
      <c r="H81" s="1"/>
    </row>
    <row r="82" spans="1:8" s="12" customFormat="1" ht="18" customHeight="1" x14ac:dyDescent="0.35">
      <c r="A82" s="1"/>
      <c r="B82" s="1"/>
      <c r="C82" s="1"/>
      <c r="D82" s="1"/>
      <c r="E82" s="1"/>
      <c r="F82" s="1"/>
      <c r="G82" s="1"/>
      <c r="H82" s="1"/>
    </row>
    <row r="83" spans="1:8" s="12" customFormat="1" ht="18" customHeight="1" x14ac:dyDescent="0.35">
      <c r="A83" s="1"/>
      <c r="B83" s="1"/>
      <c r="C83" s="1"/>
      <c r="D83" s="1"/>
      <c r="E83" s="1"/>
      <c r="F83" s="1"/>
      <c r="G83" s="1"/>
      <c r="H83" s="1"/>
    </row>
    <row r="84" spans="1:8" s="12" customFormat="1" ht="18" customHeight="1" x14ac:dyDescent="0.35">
      <c r="A84" s="1"/>
      <c r="B84" s="1"/>
      <c r="C84" s="1"/>
      <c r="D84" s="1"/>
      <c r="E84" s="1"/>
      <c r="F84" s="1"/>
      <c r="G84" s="1"/>
      <c r="H84" s="1"/>
    </row>
    <row r="85" spans="1:8" s="12" customFormat="1" ht="18" customHeight="1" x14ac:dyDescent="0.35">
      <c r="A85" s="1"/>
      <c r="B85" s="1"/>
      <c r="C85" s="1"/>
      <c r="D85" s="1"/>
      <c r="E85" s="1"/>
      <c r="F85" s="1"/>
      <c r="G85" s="1"/>
      <c r="H85" s="1"/>
    </row>
    <row r="86" spans="1:8" s="12" customFormat="1" ht="18" customHeight="1" x14ac:dyDescent="0.35">
      <c r="A86" s="1"/>
      <c r="B86" s="1"/>
      <c r="C86" s="1"/>
      <c r="D86" s="1"/>
      <c r="E86" s="1"/>
      <c r="F86" s="1"/>
      <c r="G86" s="1"/>
      <c r="H86" s="1"/>
    </row>
    <row r="87" spans="1:8" s="12" customFormat="1" ht="18" customHeight="1" x14ac:dyDescent="0.35">
      <c r="A87" s="1"/>
      <c r="B87" s="1"/>
      <c r="C87" s="1"/>
      <c r="D87" s="1"/>
      <c r="E87" s="1"/>
      <c r="F87" s="1"/>
      <c r="G87" s="1"/>
      <c r="H87" s="1"/>
    </row>
    <row r="88" spans="1:8" s="12" customFormat="1" ht="18" customHeight="1" x14ac:dyDescent="0.35">
      <c r="A88" s="1"/>
      <c r="B88" s="1"/>
      <c r="C88" s="1"/>
      <c r="D88" s="1"/>
      <c r="E88" s="1"/>
      <c r="F88" s="1"/>
      <c r="G88" s="1"/>
      <c r="H88" s="1"/>
    </row>
    <row r="89" spans="1:8" s="12" customFormat="1" ht="18" customHeight="1" x14ac:dyDescent="0.35">
      <c r="A89" s="1"/>
      <c r="B89" s="1"/>
      <c r="C89" s="1"/>
      <c r="D89" s="1"/>
      <c r="E89" s="1"/>
      <c r="F89" s="1"/>
      <c r="G89" s="1"/>
      <c r="H89" s="1"/>
    </row>
    <row r="90" spans="1:8" s="12" customFormat="1" ht="18" customHeight="1" x14ac:dyDescent="0.35">
      <c r="A90" s="1"/>
      <c r="B90" s="1"/>
      <c r="C90" s="1"/>
      <c r="D90" s="1"/>
      <c r="E90" s="1"/>
      <c r="F90" s="1"/>
      <c r="G90" s="1"/>
      <c r="H90" s="1"/>
    </row>
    <row r="91" spans="1:8" s="12" customFormat="1" ht="18" customHeight="1" x14ac:dyDescent="0.35">
      <c r="A91" s="1"/>
      <c r="B91" s="1"/>
      <c r="C91" s="1"/>
      <c r="D91" s="1"/>
      <c r="E91" s="1"/>
      <c r="F91" s="1"/>
      <c r="G91" s="1"/>
      <c r="H91" s="1"/>
    </row>
    <row r="92" spans="1:8" s="12" customFormat="1" ht="18" customHeight="1" x14ac:dyDescent="0.35">
      <c r="A92" s="1"/>
      <c r="B92" s="1"/>
      <c r="C92" s="1"/>
      <c r="D92" s="1"/>
      <c r="E92" s="1"/>
      <c r="F92" s="1"/>
      <c r="G92" s="1"/>
      <c r="H92" s="1"/>
    </row>
    <row r="93" spans="1:8" s="12" customFormat="1" ht="18" customHeight="1" x14ac:dyDescent="0.35">
      <c r="A93" s="1"/>
      <c r="B93" s="1"/>
      <c r="C93" s="1"/>
      <c r="D93" s="1"/>
      <c r="E93" s="1"/>
      <c r="F93" s="1"/>
      <c r="G93" s="1"/>
      <c r="H93" s="1"/>
    </row>
    <row r="94" spans="1:8" s="12" customFormat="1" ht="20.149999999999999" customHeight="1" x14ac:dyDescent="0.35">
      <c r="A94" s="1"/>
      <c r="B94" s="1"/>
      <c r="C94" s="1"/>
      <c r="D94" s="1"/>
      <c r="E94" s="1"/>
      <c r="F94" s="1"/>
      <c r="G94" s="1"/>
      <c r="H94" s="1"/>
    </row>
    <row r="95" spans="1:8" ht="20.149999999999999" customHeight="1" x14ac:dyDescent="0.25"/>
    <row r="96" spans="1:8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20.149999999999999" customHeight="1" x14ac:dyDescent="0.25"/>
    <row r="126" ht="20.149999999999999" customHeight="1" x14ac:dyDescent="0.25"/>
    <row r="127" ht="20.149999999999999" customHeight="1" x14ac:dyDescent="0.25"/>
    <row r="128" ht="20.149999999999999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20.149999999999999" customHeight="1" x14ac:dyDescent="0.25"/>
    <row r="141" ht="20.149999999999999" customHeight="1" x14ac:dyDescent="0.25"/>
    <row r="142" ht="20.149999999999999" customHeight="1" x14ac:dyDescent="0.25"/>
    <row r="143" ht="20.149999999999999" customHeight="1" x14ac:dyDescent="0.25"/>
    <row r="144" ht="20.149999999999999" customHeight="1" x14ac:dyDescent="0.25"/>
    <row r="145" ht="20.149999999999999" customHeight="1" x14ac:dyDescent="0.25"/>
    <row r="146" ht="20.149999999999999" customHeight="1" x14ac:dyDescent="0.25"/>
    <row r="147" ht="20.149999999999999" customHeight="1" x14ac:dyDescent="0.25"/>
    <row r="148" ht="20.149999999999999" customHeight="1" x14ac:dyDescent="0.25"/>
    <row r="149" ht="20.149999999999999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6.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6.5" customHeight="1" x14ac:dyDescent="0.25"/>
    <row r="165" ht="25" customHeight="1" x14ac:dyDescent="0.25"/>
    <row r="166" ht="19.5" customHeight="1" x14ac:dyDescent="0.25"/>
  </sheetData>
  <mergeCells count="116">
    <mergeCell ref="H4:H6"/>
    <mergeCell ref="A29:A30"/>
    <mergeCell ref="B29:B30"/>
    <mergeCell ref="C29:C30"/>
    <mergeCell ref="D29:D30"/>
    <mergeCell ref="E29:E30"/>
    <mergeCell ref="F29:F30"/>
    <mergeCell ref="G29:G30"/>
    <mergeCell ref="H29:H30"/>
    <mergeCell ref="A11:A12"/>
    <mergeCell ref="A23:A24"/>
    <mergeCell ref="H15:H16"/>
    <mergeCell ref="A15:A16"/>
    <mergeCell ref="E17:E18"/>
    <mergeCell ref="F17:F18"/>
    <mergeCell ref="G17:G18"/>
    <mergeCell ref="H17:H18"/>
    <mergeCell ref="C13:C14"/>
    <mergeCell ref="C15:C16"/>
    <mergeCell ref="C17:C18"/>
    <mergeCell ref="A21:A22"/>
    <mergeCell ref="B21:B22"/>
    <mergeCell ref="E21:E22"/>
    <mergeCell ref="F21:F22"/>
    <mergeCell ref="B37:H37"/>
    <mergeCell ref="H9:H10"/>
    <mergeCell ref="B36:H36"/>
    <mergeCell ref="H31:H32"/>
    <mergeCell ref="A31:B32"/>
    <mergeCell ref="E31:E32"/>
    <mergeCell ref="F31:F32"/>
    <mergeCell ref="G31:G32"/>
    <mergeCell ref="B11:B12"/>
    <mergeCell ref="E11:E12"/>
    <mergeCell ref="F11:F12"/>
    <mergeCell ref="G11:G12"/>
    <mergeCell ref="A13:A14"/>
    <mergeCell ref="B13:B14"/>
    <mergeCell ref="E13:E14"/>
    <mergeCell ref="F13:F14"/>
    <mergeCell ref="G13:G14"/>
    <mergeCell ref="H13:H14"/>
    <mergeCell ref="B15:B16"/>
    <mergeCell ref="E15:E16"/>
    <mergeCell ref="F15:F16"/>
    <mergeCell ref="B9:B10"/>
    <mergeCell ref="E9:E10"/>
    <mergeCell ref="F9:F10"/>
    <mergeCell ref="G9:G10"/>
    <mergeCell ref="F5:F6"/>
    <mergeCell ref="G5:G6"/>
    <mergeCell ref="A4:B6"/>
    <mergeCell ref="E4:G4"/>
    <mergeCell ref="C4:C6"/>
    <mergeCell ref="C7:C8"/>
    <mergeCell ref="C9:C10"/>
    <mergeCell ref="C31:C32"/>
    <mergeCell ref="C11:C12"/>
    <mergeCell ref="D19:D20"/>
    <mergeCell ref="D4:D6"/>
    <mergeCell ref="D7:D8"/>
    <mergeCell ref="D9:D10"/>
    <mergeCell ref="D11:D12"/>
    <mergeCell ref="D13:D14"/>
    <mergeCell ref="D21:D22"/>
    <mergeCell ref="D23:D24"/>
    <mergeCell ref="D25:D26"/>
    <mergeCell ref="D27:D28"/>
    <mergeCell ref="D31:D32"/>
    <mergeCell ref="C21:C22"/>
    <mergeCell ref="A27:A28"/>
    <mergeCell ref="B27:B28"/>
    <mergeCell ref="A1:H1"/>
    <mergeCell ref="A19:A20"/>
    <mergeCell ref="B19:B20"/>
    <mergeCell ref="C19:C20"/>
    <mergeCell ref="E19:E20"/>
    <mergeCell ref="F19:F20"/>
    <mergeCell ref="G19:G20"/>
    <mergeCell ref="H19:H20"/>
    <mergeCell ref="D15:D16"/>
    <mergeCell ref="D17:D18"/>
    <mergeCell ref="A17:A18"/>
    <mergeCell ref="B17:B18"/>
    <mergeCell ref="A2:H2"/>
    <mergeCell ref="A3:H3"/>
    <mergeCell ref="H11:H12"/>
    <mergeCell ref="A7:A8"/>
    <mergeCell ref="B7:B8"/>
    <mergeCell ref="E7:E8"/>
    <mergeCell ref="F7:F8"/>
    <mergeCell ref="G7:G8"/>
    <mergeCell ref="H7:H8"/>
    <mergeCell ref="E5:E6"/>
    <mergeCell ref="A9:A10"/>
    <mergeCell ref="G15:G16"/>
    <mergeCell ref="C27:C28"/>
    <mergeCell ref="E27:E28"/>
    <mergeCell ref="F27:F28"/>
    <mergeCell ref="G27:G28"/>
    <mergeCell ref="H27:H28"/>
    <mergeCell ref="H21:H22"/>
    <mergeCell ref="A25:A26"/>
    <mergeCell ref="B23:B24"/>
    <mergeCell ref="C23:C24"/>
    <mergeCell ref="E23:E24"/>
    <mergeCell ref="F23:F24"/>
    <mergeCell ref="G23:G24"/>
    <mergeCell ref="H23:H24"/>
    <mergeCell ref="B25:B26"/>
    <mergeCell ref="C25:C26"/>
    <mergeCell ref="E25:E26"/>
    <mergeCell ref="F25:F26"/>
    <mergeCell ref="G25:G26"/>
    <mergeCell ref="H25:H26"/>
    <mergeCell ref="G21:G22"/>
  </mergeCells>
  <printOptions horizontalCentered="1"/>
  <pageMargins left="0.43307086614173229" right="0.43307086614173229" top="0.35433070866141736" bottom="0.35433070866141736" header="0.31496062992125984" footer="0.31496062992125984"/>
  <pageSetup paperSize="9" scale="77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F6B1A-2D6B-4E1A-88DC-099EEB77CDD3}">
  <sheetPr>
    <tabColor indexed="40"/>
    <pageSetUpPr fitToPage="1"/>
  </sheetPr>
  <dimension ref="A1:P272"/>
  <sheetViews>
    <sheetView topLeftCell="A109" zoomScale="85" zoomScaleNormal="85" workbookViewId="0">
      <selection activeCell="D102" sqref="D102:D103"/>
    </sheetView>
  </sheetViews>
  <sheetFormatPr defaultColWidth="9.1796875" defaultRowHeight="12.5" x14ac:dyDescent="0.25"/>
  <cols>
    <col min="1" max="1" width="4.26953125" style="1" customWidth="1"/>
    <col min="2" max="2" width="59.81640625" style="1" customWidth="1"/>
    <col min="3" max="3" width="18.453125" style="1" customWidth="1"/>
    <col min="4" max="4" width="17.453125" style="1" customWidth="1"/>
    <col min="5" max="5" width="20.7265625" style="1" customWidth="1"/>
    <col min="6" max="6" width="19.26953125" style="1" customWidth="1"/>
    <col min="7" max="7" width="23.26953125" style="1" customWidth="1"/>
    <col min="8" max="16384" width="9.1796875" style="1"/>
  </cols>
  <sheetData>
    <row r="1" spans="1:15" ht="34.5" customHeight="1" x14ac:dyDescent="0.25">
      <c r="A1" s="373" t="s">
        <v>28</v>
      </c>
      <c r="B1" s="373"/>
      <c r="C1" s="373"/>
      <c r="D1" s="373"/>
      <c r="E1" s="373"/>
      <c r="F1" s="373"/>
      <c r="G1" s="373"/>
    </row>
    <row r="2" spans="1:15" ht="19.5" customHeight="1" x14ac:dyDescent="0.25">
      <c r="A2" s="374"/>
      <c r="B2" s="374"/>
      <c r="C2" s="374"/>
      <c r="D2" s="374"/>
      <c r="E2" s="374"/>
      <c r="F2" s="374"/>
      <c r="G2" s="374"/>
    </row>
    <row r="3" spans="1:15" ht="26.25" customHeight="1" x14ac:dyDescent="0.5">
      <c r="A3" s="375" t="s">
        <v>29</v>
      </c>
      <c r="B3" s="375"/>
      <c r="C3" s="375"/>
      <c r="D3" s="375"/>
      <c r="E3" s="375"/>
      <c r="F3" s="375"/>
      <c r="G3" s="375"/>
    </row>
    <row r="4" spans="1:15" ht="17.25" customHeight="1" x14ac:dyDescent="0.25">
      <c r="A4" s="138"/>
      <c r="B4" s="138"/>
      <c r="C4" s="138"/>
      <c r="D4" s="138"/>
      <c r="E4" s="138"/>
      <c r="F4" s="138"/>
      <c r="G4" s="138"/>
    </row>
    <row r="5" spans="1:15" ht="38.25" customHeight="1" x14ac:dyDescent="0.25">
      <c r="A5" s="376" t="s">
        <v>27</v>
      </c>
      <c r="B5" s="376"/>
      <c r="C5" s="376"/>
      <c r="D5" s="376"/>
      <c r="E5" s="376"/>
      <c r="F5" s="376"/>
      <c r="G5" s="376"/>
    </row>
    <row r="6" spans="1:15" ht="28.5" customHeight="1" thickBot="1" x14ac:dyDescent="0.3">
      <c r="A6" s="377"/>
      <c r="B6" s="377"/>
      <c r="C6" s="377"/>
      <c r="D6" s="377"/>
      <c r="E6" s="377"/>
      <c r="F6" s="377"/>
      <c r="G6" s="377"/>
    </row>
    <row r="7" spans="1:15" s="11" customFormat="1" ht="27.75" customHeight="1" thickBot="1" x14ac:dyDescent="0.3">
      <c r="A7" s="314" t="s">
        <v>40</v>
      </c>
      <c r="B7" s="315"/>
      <c r="C7" s="315"/>
      <c r="D7" s="315"/>
      <c r="E7" s="315"/>
      <c r="F7" s="315"/>
      <c r="G7" s="316"/>
    </row>
    <row r="8" spans="1:15" s="23" customFormat="1" ht="18" customHeight="1" x14ac:dyDescent="0.3">
      <c r="A8" s="319" t="s">
        <v>0</v>
      </c>
      <c r="B8" s="320"/>
      <c r="C8" s="325" t="s">
        <v>30</v>
      </c>
      <c r="D8" s="325" t="s">
        <v>32</v>
      </c>
      <c r="E8" s="325"/>
      <c r="F8" s="325"/>
      <c r="G8" s="330" t="s">
        <v>1</v>
      </c>
    </row>
    <row r="9" spans="1:15" s="23" customFormat="1" ht="18" customHeight="1" x14ac:dyDescent="0.3">
      <c r="A9" s="319"/>
      <c r="B9" s="320"/>
      <c r="C9" s="348"/>
      <c r="D9" s="331" t="s">
        <v>2</v>
      </c>
      <c r="E9" s="332" t="s">
        <v>3</v>
      </c>
      <c r="F9" s="39" t="s">
        <v>4</v>
      </c>
      <c r="G9" s="330"/>
    </row>
    <row r="10" spans="1:15" s="23" customFormat="1" ht="18" customHeight="1" x14ac:dyDescent="0.3">
      <c r="A10" s="319"/>
      <c r="B10" s="320"/>
      <c r="C10" s="348"/>
      <c r="D10" s="325"/>
      <c r="E10" s="333"/>
      <c r="F10" s="48" t="s">
        <v>5</v>
      </c>
      <c r="G10" s="4" t="s">
        <v>6</v>
      </c>
    </row>
    <row r="11" spans="1:15" s="43" customFormat="1" ht="19" customHeight="1" x14ac:dyDescent="0.35">
      <c r="A11" s="211" t="s">
        <v>7</v>
      </c>
      <c r="B11" s="219" t="s">
        <v>26</v>
      </c>
      <c r="C11" s="352">
        <v>1500000</v>
      </c>
      <c r="D11" s="228" t="s">
        <v>11</v>
      </c>
      <c r="E11" s="346">
        <f>C11-F11</f>
        <v>1160000</v>
      </c>
      <c r="F11" s="42">
        <v>340000</v>
      </c>
      <c r="G11" s="204" t="s">
        <v>12</v>
      </c>
    </row>
    <row r="12" spans="1:15" s="43" customFormat="1" ht="19" customHeight="1" thickBot="1" x14ac:dyDescent="0.4">
      <c r="A12" s="351"/>
      <c r="B12" s="226"/>
      <c r="C12" s="352"/>
      <c r="D12" s="228"/>
      <c r="E12" s="230"/>
      <c r="F12" s="57"/>
      <c r="G12" s="231"/>
    </row>
    <row r="13" spans="1:15" ht="19" customHeight="1" x14ac:dyDescent="0.25">
      <c r="A13" s="232" t="s">
        <v>42</v>
      </c>
      <c r="B13" s="233"/>
      <c r="C13" s="236">
        <f>SUM(C11:C12)</f>
        <v>1500000</v>
      </c>
      <c r="D13" s="236">
        <f>SUM(D11:D12)</f>
        <v>0</v>
      </c>
      <c r="E13" s="238">
        <f>E11</f>
        <v>1160000</v>
      </c>
      <c r="F13" s="13">
        <f>F11</f>
        <v>340000</v>
      </c>
      <c r="G13" s="240"/>
      <c r="O13" s="2"/>
    </row>
    <row r="14" spans="1:15" ht="19" customHeight="1" thickBot="1" x14ac:dyDescent="0.3">
      <c r="A14" s="234"/>
      <c r="B14" s="235"/>
      <c r="C14" s="237"/>
      <c r="D14" s="237"/>
      <c r="E14" s="239"/>
      <c r="F14" s="14">
        <f>F12</f>
        <v>0</v>
      </c>
      <c r="G14" s="241"/>
    </row>
    <row r="15" spans="1:15" s="2" customFormat="1" ht="22.5" customHeight="1" thickBot="1" x14ac:dyDescent="0.3">
      <c r="A15" s="49"/>
      <c r="B15" s="47"/>
      <c r="C15" s="47"/>
      <c r="D15" s="47"/>
      <c r="E15" s="47"/>
      <c r="F15" s="47"/>
      <c r="G15" s="59"/>
    </row>
    <row r="16" spans="1:15" s="11" customFormat="1" ht="27" customHeight="1" thickBot="1" x14ac:dyDescent="0.3">
      <c r="A16" s="314" t="s">
        <v>41</v>
      </c>
      <c r="B16" s="315"/>
      <c r="C16" s="315"/>
      <c r="D16" s="315"/>
      <c r="E16" s="315"/>
      <c r="F16" s="315"/>
      <c r="G16" s="316"/>
    </row>
    <row r="17" spans="1:10" s="58" customFormat="1" ht="18.75" customHeight="1" x14ac:dyDescent="0.25">
      <c r="A17" s="319" t="s">
        <v>0</v>
      </c>
      <c r="B17" s="320"/>
      <c r="C17" s="325" t="s">
        <v>30</v>
      </c>
      <c r="D17" s="325" t="s">
        <v>32</v>
      </c>
      <c r="E17" s="325"/>
      <c r="F17" s="325"/>
      <c r="G17" s="330" t="s">
        <v>1</v>
      </c>
    </row>
    <row r="18" spans="1:10" s="58" customFormat="1" ht="18.75" customHeight="1" x14ac:dyDescent="0.25">
      <c r="A18" s="319"/>
      <c r="B18" s="320"/>
      <c r="C18" s="348"/>
      <c r="D18" s="331" t="s">
        <v>2</v>
      </c>
      <c r="E18" s="332" t="s">
        <v>3</v>
      </c>
      <c r="F18" s="332" t="s">
        <v>5</v>
      </c>
      <c r="G18" s="330"/>
    </row>
    <row r="19" spans="1:10" s="58" customFormat="1" ht="18.75" customHeight="1" x14ac:dyDescent="0.25">
      <c r="A19" s="319"/>
      <c r="B19" s="320"/>
      <c r="C19" s="348"/>
      <c r="D19" s="325"/>
      <c r="E19" s="333"/>
      <c r="F19" s="333"/>
      <c r="G19" s="4" t="s">
        <v>6</v>
      </c>
    </row>
    <row r="20" spans="1:10" s="45" customFormat="1" ht="17.149999999999999" customHeight="1" x14ac:dyDescent="0.25">
      <c r="A20" s="130" t="s">
        <v>7</v>
      </c>
      <c r="B20" s="219" t="s">
        <v>61</v>
      </c>
      <c r="C20" s="352">
        <v>4000000</v>
      </c>
      <c r="D20" s="372"/>
      <c r="E20" s="346">
        <f>C20*0.8</f>
        <v>3200000</v>
      </c>
      <c r="F20" s="300">
        <f>C20-E20</f>
        <v>800000</v>
      </c>
      <c r="G20" s="204"/>
    </row>
    <row r="21" spans="1:10" s="11" customFormat="1" ht="17.149999999999999" customHeight="1" x14ac:dyDescent="0.25">
      <c r="A21" s="131"/>
      <c r="B21" s="196"/>
      <c r="C21" s="352"/>
      <c r="D21" s="372"/>
      <c r="E21" s="347"/>
      <c r="F21" s="301"/>
      <c r="G21" s="205"/>
    </row>
    <row r="22" spans="1:10" ht="17.149999999999999" customHeight="1" x14ac:dyDescent="0.25">
      <c r="A22" s="211" t="s">
        <v>9</v>
      </c>
      <c r="B22" s="219" t="s">
        <v>59</v>
      </c>
      <c r="C22" s="198">
        <v>4770000</v>
      </c>
      <c r="D22" s="300"/>
      <c r="E22" s="346">
        <f>C22*0.8</f>
        <v>3816000</v>
      </c>
      <c r="F22" s="300">
        <f>C22-E22</f>
        <v>954000</v>
      </c>
      <c r="G22" s="371"/>
    </row>
    <row r="23" spans="1:10" s="2" customFormat="1" ht="17.149999999999999" customHeight="1" x14ac:dyDescent="0.25">
      <c r="A23" s="212"/>
      <c r="B23" s="196"/>
      <c r="C23" s="199"/>
      <c r="D23" s="301"/>
      <c r="E23" s="347"/>
      <c r="F23" s="301"/>
      <c r="G23" s="205"/>
    </row>
    <row r="24" spans="1:10" s="16" customFormat="1" ht="17.149999999999999" customHeight="1" x14ac:dyDescent="0.25">
      <c r="A24" s="211" t="s">
        <v>10</v>
      </c>
      <c r="B24" s="219" t="s">
        <v>60</v>
      </c>
      <c r="C24" s="198">
        <v>1250000</v>
      </c>
      <c r="D24" s="300"/>
      <c r="E24" s="346">
        <f>C24*0.8</f>
        <v>1000000</v>
      </c>
      <c r="F24" s="300">
        <f>C24-E24</f>
        <v>250000</v>
      </c>
      <c r="G24" s="204"/>
    </row>
    <row r="25" spans="1:10" s="18" customFormat="1" ht="17.149999999999999" customHeight="1" x14ac:dyDescent="0.35">
      <c r="A25" s="212"/>
      <c r="B25" s="196"/>
      <c r="C25" s="199"/>
      <c r="D25" s="301"/>
      <c r="E25" s="347"/>
      <c r="F25" s="301"/>
      <c r="G25" s="205"/>
    </row>
    <row r="26" spans="1:10" s="22" customFormat="1" ht="17.149999999999999" customHeight="1" x14ac:dyDescent="0.35">
      <c r="A26" s="361" t="s">
        <v>13</v>
      </c>
      <c r="B26" s="219" t="s">
        <v>62</v>
      </c>
      <c r="C26" s="363"/>
      <c r="D26" s="365"/>
      <c r="E26" s="346"/>
      <c r="F26" s="369"/>
      <c r="G26" s="367"/>
    </row>
    <row r="27" spans="1:10" s="22" customFormat="1" ht="17.149999999999999" customHeight="1" thickBot="1" x14ac:dyDescent="0.4">
      <c r="A27" s="362"/>
      <c r="B27" s="226"/>
      <c r="C27" s="364"/>
      <c r="D27" s="366"/>
      <c r="E27" s="347"/>
      <c r="F27" s="370"/>
      <c r="G27" s="368"/>
    </row>
    <row r="28" spans="1:10" s="23" customFormat="1" ht="20.149999999999999" customHeight="1" x14ac:dyDescent="0.3">
      <c r="A28" s="232" t="s">
        <v>43</v>
      </c>
      <c r="B28" s="233"/>
      <c r="C28" s="236">
        <f>SUM(C20:C27)</f>
        <v>10020000</v>
      </c>
      <c r="D28" s="236">
        <f t="shared" ref="D28:F28" si="0">SUM(D20:D27)</f>
        <v>0</v>
      </c>
      <c r="E28" s="236">
        <f t="shared" si="0"/>
        <v>8016000</v>
      </c>
      <c r="F28" s="236">
        <f t="shared" si="0"/>
        <v>2004000</v>
      </c>
      <c r="G28" s="240"/>
      <c r="J28" s="23" t="s">
        <v>14</v>
      </c>
    </row>
    <row r="29" spans="1:10" s="23" customFormat="1" ht="20.149999999999999" customHeight="1" thickBot="1" x14ac:dyDescent="0.35">
      <c r="A29" s="234"/>
      <c r="B29" s="235"/>
      <c r="C29" s="237"/>
      <c r="D29" s="237"/>
      <c r="E29" s="237"/>
      <c r="F29" s="237"/>
      <c r="G29" s="241"/>
    </row>
    <row r="30" spans="1:10" s="23" customFormat="1" ht="29.25" customHeight="1" thickBot="1" x14ac:dyDescent="0.4">
      <c r="A30" s="53"/>
      <c r="B30" s="53"/>
      <c r="C30" s="54"/>
      <c r="D30" s="54"/>
      <c r="E30" s="55"/>
      <c r="F30" s="55"/>
      <c r="G30" s="56"/>
    </row>
    <row r="31" spans="1:10" s="46" customFormat="1" ht="27" customHeight="1" thickBot="1" x14ac:dyDescent="0.35">
      <c r="A31" s="314" t="s">
        <v>44</v>
      </c>
      <c r="B31" s="315"/>
      <c r="C31" s="315"/>
      <c r="D31" s="315"/>
      <c r="E31" s="315"/>
      <c r="F31" s="315"/>
      <c r="G31" s="316"/>
    </row>
    <row r="32" spans="1:10" s="58" customFormat="1" ht="18.75" customHeight="1" x14ac:dyDescent="0.25">
      <c r="A32" s="317" t="s">
        <v>0</v>
      </c>
      <c r="B32" s="318"/>
      <c r="C32" s="325" t="s">
        <v>30</v>
      </c>
      <c r="D32" s="325" t="s">
        <v>32</v>
      </c>
      <c r="E32" s="325"/>
      <c r="F32" s="325"/>
      <c r="G32" s="330" t="s">
        <v>1</v>
      </c>
    </row>
    <row r="33" spans="1:7" s="58" customFormat="1" ht="18.75" customHeight="1" x14ac:dyDescent="0.25">
      <c r="A33" s="319"/>
      <c r="B33" s="320"/>
      <c r="C33" s="348"/>
      <c r="D33" s="331" t="s">
        <v>2</v>
      </c>
      <c r="E33" s="332" t="s">
        <v>3</v>
      </c>
      <c r="F33" s="39" t="s">
        <v>4</v>
      </c>
      <c r="G33" s="330"/>
    </row>
    <row r="34" spans="1:7" s="58" customFormat="1" ht="18.75" customHeight="1" x14ac:dyDescent="0.25">
      <c r="A34" s="321"/>
      <c r="B34" s="322"/>
      <c r="C34" s="348"/>
      <c r="D34" s="325"/>
      <c r="E34" s="333"/>
      <c r="F34" s="39" t="s">
        <v>5</v>
      </c>
      <c r="G34" s="4" t="s">
        <v>6</v>
      </c>
    </row>
    <row r="35" spans="1:7" s="46" customFormat="1" ht="23.15" customHeight="1" x14ac:dyDescent="0.3">
      <c r="A35" s="351" t="s">
        <v>7</v>
      </c>
      <c r="B35" s="196" t="s">
        <v>31</v>
      </c>
      <c r="C35" s="199">
        <v>160000</v>
      </c>
      <c r="D35" s="304">
        <f>C35-F35</f>
        <v>85000</v>
      </c>
      <c r="E35" s="300"/>
      <c r="F35" s="44">
        <v>75000</v>
      </c>
      <c r="G35" s="204" t="s">
        <v>36</v>
      </c>
    </row>
    <row r="36" spans="1:7" s="26" customFormat="1" ht="23.15" customHeight="1" x14ac:dyDescent="0.3">
      <c r="A36" s="212"/>
      <c r="B36" s="197"/>
      <c r="C36" s="352"/>
      <c r="D36" s="301"/>
      <c r="E36" s="301"/>
      <c r="F36" s="42"/>
      <c r="G36" s="205"/>
    </row>
    <row r="37" spans="1:7" s="26" customFormat="1" ht="23.15" customHeight="1" x14ac:dyDescent="0.3">
      <c r="A37" s="194" t="s">
        <v>9</v>
      </c>
      <c r="B37" s="196" t="s">
        <v>37</v>
      </c>
      <c r="C37" s="358">
        <v>420000</v>
      </c>
      <c r="D37" s="224">
        <v>70000</v>
      </c>
      <c r="E37" s="224"/>
      <c r="F37" s="40">
        <v>350000</v>
      </c>
      <c r="G37" s="204" t="s">
        <v>36</v>
      </c>
    </row>
    <row r="38" spans="1:7" s="26" customFormat="1" ht="23.15" customHeight="1" x14ac:dyDescent="0.3">
      <c r="A38" s="195"/>
      <c r="B38" s="197"/>
      <c r="C38" s="358"/>
      <c r="D38" s="225"/>
      <c r="E38" s="225"/>
      <c r="F38" s="41"/>
      <c r="G38" s="205"/>
    </row>
    <row r="39" spans="1:7" s="26" customFormat="1" ht="23.15" customHeight="1" x14ac:dyDescent="0.3">
      <c r="A39" s="351" t="s">
        <v>10</v>
      </c>
      <c r="B39" s="196" t="s">
        <v>39</v>
      </c>
      <c r="C39" s="207">
        <v>1180000</v>
      </c>
      <c r="D39" s="359">
        <v>370000</v>
      </c>
      <c r="E39" s="224"/>
      <c r="F39" s="41">
        <v>810000</v>
      </c>
      <c r="G39" s="204" t="s">
        <v>12</v>
      </c>
    </row>
    <row r="40" spans="1:7" ht="23.15" customHeight="1" thickBot="1" x14ac:dyDescent="0.3">
      <c r="A40" s="212"/>
      <c r="B40" s="197"/>
      <c r="C40" s="358"/>
      <c r="D40" s="225"/>
      <c r="E40" s="360"/>
      <c r="F40" s="40" t="s">
        <v>14</v>
      </c>
      <c r="G40" s="205"/>
    </row>
    <row r="41" spans="1:7" ht="23.15" customHeight="1" x14ac:dyDescent="0.25">
      <c r="A41" s="211" t="s">
        <v>13</v>
      </c>
      <c r="B41" s="379" t="s">
        <v>81</v>
      </c>
      <c r="C41" s="206">
        <v>200000</v>
      </c>
      <c r="D41" s="224">
        <v>200000</v>
      </c>
      <c r="E41" s="64"/>
      <c r="F41" s="41"/>
      <c r="G41" s="204" t="s">
        <v>36</v>
      </c>
    </row>
    <row r="42" spans="1:7" ht="23.15" customHeight="1" thickBot="1" x14ac:dyDescent="0.3">
      <c r="A42" s="378"/>
      <c r="B42" s="380"/>
      <c r="C42" s="381"/>
      <c r="D42" s="360"/>
      <c r="E42" s="64"/>
      <c r="F42" s="41"/>
      <c r="G42" s="205"/>
    </row>
    <row r="43" spans="1:7" ht="19" customHeight="1" x14ac:dyDescent="0.25">
      <c r="A43" s="232" t="s">
        <v>17</v>
      </c>
      <c r="B43" s="233"/>
      <c r="C43" s="236">
        <f>SUM(C35:C42)</f>
        <v>1960000</v>
      </c>
      <c r="D43" s="236">
        <f>SUM(D35:D42)</f>
        <v>725000</v>
      </c>
      <c r="E43" s="236">
        <f>SUM(E35,E37,E39,)</f>
        <v>0</v>
      </c>
      <c r="F43" s="13">
        <f>F35+F37+F39</f>
        <v>1235000</v>
      </c>
      <c r="G43" s="353"/>
    </row>
    <row r="44" spans="1:7" s="2" customFormat="1" ht="20.25" customHeight="1" thickBot="1" x14ac:dyDescent="0.3">
      <c r="A44" s="234"/>
      <c r="B44" s="235"/>
      <c r="C44" s="237"/>
      <c r="D44" s="237"/>
      <c r="E44" s="237"/>
      <c r="F44" s="14">
        <v>0</v>
      </c>
      <c r="G44" s="354"/>
    </row>
    <row r="45" spans="1:7" s="18" customFormat="1" ht="19" customHeight="1" thickBot="1" x14ac:dyDescent="0.4">
      <c r="A45" s="355"/>
      <c r="B45" s="356"/>
      <c r="C45" s="356"/>
      <c r="D45" s="356"/>
      <c r="E45" s="356"/>
      <c r="F45" s="356"/>
      <c r="G45" s="357"/>
    </row>
    <row r="46" spans="1:7" s="18" customFormat="1" ht="20.25" customHeight="1" x14ac:dyDescent="0.35">
      <c r="A46" s="336" t="s">
        <v>18</v>
      </c>
      <c r="B46" s="337"/>
      <c r="C46" s="340">
        <f>C43+C13+C28</f>
        <v>13480000</v>
      </c>
      <c r="D46" s="340">
        <f>D43+D13+D28</f>
        <v>725000</v>
      </c>
      <c r="E46" s="340">
        <f>E43+E13+E28</f>
        <v>9176000</v>
      </c>
      <c r="F46" s="5">
        <f>F43+F13+F28</f>
        <v>3579000</v>
      </c>
      <c r="G46" s="15"/>
    </row>
    <row r="47" spans="1:7" s="25" customFormat="1" ht="20.25" customHeight="1" thickBot="1" x14ac:dyDescent="0.4">
      <c r="A47" s="338"/>
      <c r="B47" s="339"/>
      <c r="C47" s="341"/>
      <c r="D47" s="341"/>
      <c r="E47" s="341"/>
      <c r="F47" s="6">
        <f>F44+F14+F29</f>
        <v>0</v>
      </c>
      <c r="G47" s="17"/>
    </row>
    <row r="48" spans="1:7" ht="27" customHeight="1" thickBot="1" x14ac:dyDescent="0.3">
      <c r="A48" s="19"/>
      <c r="B48" s="19"/>
      <c r="C48" s="20"/>
      <c r="D48" s="20"/>
      <c r="E48" s="20"/>
      <c r="F48" s="21"/>
      <c r="G48" s="20"/>
    </row>
    <row r="49" spans="1:16" s="11" customFormat="1" ht="27.75" customHeight="1" thickBot="1" x14ac:dyDescent="0.3">
      <c r="A49" s="314" t="s">
        <v>87</v>
      </c>
      <c r="B49" s="315"/>
      <c r="C49" s="315"/>
      <c r="D49" s="315"/>
      <c r="E49" s="315"/>
      <c r="F49" s="315"/>
      <c r="G49" s="316"/>
    </row>
    <row r="50" spans="1:16" s="23" customFormat="1" ht="18" customHeight="1" x14ac:dyDescent="0.3">
      <c r="A50" s="319" t="s">
        <v>0</v>
      </c>
      <c r="B50" s="320"/>
      <c r="C50" s="325" t="s">
        <v>30</v>
      </c>
      <c r="D50" s="325" t="s">
        <v>32</v>
      </c>
      <c r="E50" s="325"/>
      <c r="F50" s="325"/>
      <c r="G50" s="330" t="s">
        <v>1</v>
      </c>
    </row>
    <row r="51" spans="1:16" s="23" customFormat="1" ht="18" customHeight="1" x14ac:dyDescent="0.3">
      <c r="A51" s="319"/>
      <c r="B51" s="320"/>
      <c r="C51" s="348"/>
      <c r="D51" s="331" t="s">
        <v>2</v>
      </c>
      <c r="E51" s="332" t="s">
        <v>3</v>
      </c>
      <c r="F51" s="39" t="s">
        <v>4</v>
      </c>
      <c r="G51" s="330"/>
    </row>
    <row r="52" spans="1:16" s="23" customFormat="1" ht="18" customHeight="1" x14ac:dyDescent="0.3">
      <c r="A52" s="319"/>
      <c r="B52" s="320"/>
      <c r="C52" s="348"/>
      <c r="D52" s="325"/>
      <c r="E52" s="333"/>
      <c r="F52" s="65" t="s">
        <v>5</v>
      </c>
      <c r="G52" s="4" t="s">
        <v>6</v>
      </c>
    </row>
    <row r="53" spans="1:16" s="43" customFormat="1" ht="19" customHeight="1" x14ac:dyDescent="0.35">
      <c r="A53" s="211" t="s">
        <v>7</v>
      </c>
      <c r="B53" s="219" t="s">
        <v>90</v>
      </c>
      <c r="C53" s="352">
        <v>175000</v>
      </c>
      <c r="D53" s="228" t="s">
        <v>11</v>
      </c>
      <c r="E53" s="346"/>
      <c r="F53" s="42"/>
      <c r="G53" s="204" t="s">
        <v>36</v>
      </c>
    </row>
    <row r="54" spans="1:16" s="43" customFormat="1" ht="19" customHeight="1" x14ac:dyDescent="0.35">
      <c r="A54" s="351"/>
      <c r="B54" s="226"/>
      <c r="C54" s="352"/>
      <c r="D54" s="228"/>
      <c r="E54" s="347"/>
      <c r="F54" s="42">
        <v>175000</v>
      </c>
      <c r="G54" s="205"/>
    </row>
    <row r="55" spans="1:16" s="43" customFormat="1" ht="19" customHeight="1" x14ac:dyDescent="0.35">
      <c r="A55" s="211" t="s">
        <v>7</v>
      </c>
      <c r="B55" s="219" t="s">
        <v>89</v>
      </c>
      <c r="C55" s="227"/>
      <c r="D55" s="228" t="s">
        <v>11</v>
      </c>
      <c r="E55" s="229"/>
      <c r="F55" s="66"/>
      <c r="G55" s="204"/>
    </row>
    <row r="56" spans="1:16" s="43" customFormat="1" ht="19" customHeight="1" thickBot="1" x14ac:dyDescent="0.4">
      <c r="A56" s="351"/>
      <c r="B56" s="226"/>
      <c r="C56" s="227"/>
      <c r="D56" s="228"/>
      <c r="E56" s="230"/>
      <c r="F56" s="57"/>
      <c r="G56" s="231"/>
    </row>
    <row r="57" spans="1:16" ht="19" customHeight="1" x14ac:dyDescent="0.25">
      <c r="A57" s="232" t="s">
        <v>88</v>
      </c>
      <c r="B57" s="233"/>
      <c r="C57" s="236">
        <f>SUM(C53:C56)</f>
        <v>175000</v>
      </c>
      <c r="D57" s="236">
        <f>SUM(D55:D56)</f>
        <v>0</v>
      </c>
      <c r="E57" s="238">
        <f>E55</f>
        <v>0</v>
      </c>
      <c r="F57" s="13">
        <f>F55</f>
        <v>0</v>
      </c>
      <c r="G57" s="240"/>
      <c r="P57" s="2"/>
    </row>
    <row r="58" spans="1:16" ht="19" customHeight="1" thickBot="1" x14ac:dyDescent="0.3">
      <c r="A58" s="234"/>
      <c r="B58" s="235"/>
      <c r="C58" s="237"/>
      <c r="D58" s="237"/>
      <c r="E58" s="239"/>
      <c r="F58" s="14">
        <f>SUM(F54+F56)</f>
        <v>175000</v>
      </c>
      <c r="G58" s="241"/>
    </row>
    <row r="59" spans="1:16" ht="27" customHeight="1" x14ac:dyDescent="0.25">
      <c r="A59" s="19"/>
      <c r="B59" s="19"/>
      <c r="C59" s="20"/>
      <c r="D59" s="20"/>
      <c r="E59" s="20"/>
      <c r="F59" s="21"/>
      <c r="G59" s="20"/>
    </row>
    <row r="60" spans="1:16" ht="27" customHeight="1" thickBot="1" x14ac:dyDescent="0.3">
      <c r="A60" s="19"/>
      <c r="B60" s="19"/>
      <c r="C60" s="20"/>
      <c r="D60" s="20"/>
      <c r="E60" s="20"/>
      <c r="F60" s="21"/>
      <c r="G60" s="20"/>
    </row>
    <row r="61" spans="1:16" s="23" customFormat="1" ht="32.25" customHeight="1" thickBot="1" x14ac:dyDescent="0.35">
      <c r="A61" s="314" t="s">
        <v>45</v>
      </c>
      <c r="B61" s="315"/>
      <c r="C61" s="315"/>
      <c r="D61" s="315"/>
      <c r="E61" s="315"/>
      <c r="F61" s="315"/>
      <c r="G61" s="316"/>
    </row>
    <row r="62" spans="1:16" s="23" customFormat="1" ht="16" customHeight="1" x14ac:dyDescent="0.3">
      <c r="A62" s="319" t="s">
        <v>0</v>
      </c>
      <c r="B62" s="320"/>
      <c r="C62" s="325" t="s">
        <v>30</v>
      </c>
      <c r="D62" s="349" t="s">
        <v>32</v>
      </c>
      <c r="E62" s="350"/>
      <c r="F62" s="322"/>
      <c r="G62" s="330" t="s">
        <v>1</v>
      </c>
    </row>
    <row r="63" spans="1:16" s="46" customFormat="1" ht="16" customHeight="1" x14ac:dyDescent="0.3">
      <c r="A63" s="319"/>
      <c r="B63" s="320"/>
      <c r="C63" s="348"/>
      <c r="D63" s="331" t="s">
        <v>2</v>
      </c>
      <c r="E63" s="332" t="s">
        <v>3</v>
      </c>
      <c r="F63" s="332" t="s">
        <v>4</v>
      </c>
      <c r="G63" s="330"/>
    </row>
    <row r="64" spans="1:16" s="46" customFormat="1" ht="16" customHeight="1" x14ac:dyDescent="0.3">
      <c r="A64" s="321"/>
      <c r="B64" s="322"/>
      <c r="C64" s="348"/>
      <c r="D64" s="325"/>
      <c r="E64" s="333"/>
      <c r="F64" s="333"/>
      <c r="G64" s="4" t="s">
        <v>6</v>
      </c>
    </row>
    <row r="65" spans="1:7" s="46" customFormat="1" ht="22" customHeight="1" x14ac:dyDescent="0.3">
      <c r="A65" s="211" t="s">
        <v>7</v>
      </c>
      <c r="B65" s="219" t="s">
        <v>33</v>
      </c>
      <c r="C65" s="198">
        <v>155000</v>
      </c>
      <c r="D65" s="300">
        <f>C65-F65</f>
        <v>85000</v>
      </c>
      <c r="E65" s="302"/>
      <c r="F65" s="346">
        <v>70000</v>
      </c>
      <c r="G65" s="204" t="s">
        <v>36</v>
      </c>
    </row>
    <row r="66" spans="1:7" s="46" customFormat="1" ht="22" customHeight="1" x14ac:dyDescent="0.3">
      <c r="A66" s="212"/>
      <c r="B66" s="196"/>
      <c r="C66" s="199"/>
      <c r="D66" s="301"/>
      <c r="E66" s="303"/>
      <c r="F66" s="347"/>
      <c r="G66" s="205"/>
    </row>
    <row r="67" spans="1:7" s="46" customFormat="1" ht="22" customHeight="1" x14ac:dyDescent="0.3">
      <c r="A67" s="211" t="s">
        <v>9</v>
      </c>
      <c r="B67" s="219" t="s">
        <v>38</v>
      </c>
      <c r="C67" s="206">
        <f>D67+F67</f>
        <v>499000</v>
      </c>
      <c r="D67" s="200">
        <v>59000</v>
      </c>
      <c r="E67" s="208"/>
      <c r="F67" s="200">
        <v>440000</v>
      </c>
      <c r="G67" s="204" t="s">
        <v>36</v>
      </c>
    </row>
    <row r="68" spans="1:7" s="46" customFormat="1" ht="22" customHeight="1" x14ac:dyDescent="0.3">
      <c r="A68" s="212"/>
      <c r="B68" s="196"/>
      <c r="C68" s="207"/>
      <c r="D68" s="201"/>
      <c r="E68" s="209"/>
      <c r="F68" s="201"/>
      <c r="G68" s="205"/>
    </row>
    <row r="69" spans="1:7" s="24" customFormat="1" ht="22" customHeight="1" x14ac:dyDescent="0.3">
      <c r="A69" s="194" t="s">
        <v>10</v>
      </c>
      <c r="B69" s="196" t="s">
        <v>64</v>
      </c>
      <c r="C69" s="206">
        <v>1200000</v>
      </c>
      <c r="D69" s="200">
        <v>370000</v>
      </c>
      <c r="E69" s="208"/>
      <c r="F69" s="200">
        <v>830000</v>
      </c>
      <c r="G69" s="344" t="s">
        <v>12</v>
      </c>
    </row>
    <row r="70" spans="1:7" s="24" customFormat="1" ht="22" customHeight="1" x14ac:dyDescent="0.3">
      <c r="A70" s="195"/>
      <c r="B70" s="197"/>
      <c r="C70" s="207"/>
      <c r="D70" s="201"/>
      <c r="E70" s="209"/>
      <c r="F70" s="201"/>
      <c r="G70" s="345"/>
    </row>
    <row r="71" spans="1:7" s="24" customFormat="1" ht="22" customHeight="1" x14ac:dyDescent="0.3">
      <c r="A71" s="194" t="s">
        <v>13</v>
      </c>
      <c r="B71" s="196" t="s">
        <v>86</v>
      </c>
      <c r="C71" s="206">
        <v>300000</v>
      </c>
      <c r="D71" s="200"/>
      <c r="E71" s="208"/>
      <c r="F71" s="200">
        <v>300000</v>
      </c>
      <c r="G71" s="204" t="s">
        <v>36</v>
      </c>
    </row>
    <row r="72" spans="1:7" s="24" customFormat="1" ht="22" customHeight="1" x14ac:dyDescent="0.3">
      <c r="A72" s="195"/>
      <c r="B72" s="197"/>
      <c r="C72" s="207"/>
      <c r="D72" s="201"/>
      <c r="E72" s="209"/>
      <c r="F72" s="201"/>
      <c r="G72" s="205"/>
    </row>
    <row r="73" spans="1:7" s="24" customFormat="1" ht="22" customHeight="1" x14ac:dyDescent="0.3">
      <c r="A73" s="194" t="s">
        <v>15</v>
      </c>
      <c r="B73" s="196" t="s">
        <v>82</v>
      </c>
      <c r="C73" s="198">
        <v>135000</v>
      </c>
      <c r="D73" s="200">
        <v>135000</v>
      </c>
      <c r="E73" s="208"/>
      <c r="F73" s="200"/>
      <c r="G73" s="204" t="s">
        <v>36</v>
      </c>
    </row>
    <row r="74" spans="1:7" s="24" customFormat="1" ht="22" customHeight="1" x14ac:dyDescent="0.3">
      <c r="A74" s="195"/>
      <c r="B74" s="197"/>
      <c r="C74" s="199"/>
      <c r="D74" s="201"/>
      <c r="E74" s="209"/>
      <c r="F74" s="201"/>
      <c r="G74" s="205"/>
    </row>
    <row r="75" spans="1:7" s="24" customFormat="1" ht="22" customHeight="1" x14ac:dyDescent="0.3">
      <c r="A75" s="194" t="s">
        <v>16</v>
      </c>
      <c r="B75" s="196" t="s">
        <v>83</v>
      </c>
      <c r="C75" s="198">
        <v>200000</v>
      </c>
      <c r="D75" s="200">
        <v>200000</v>
      </c>
      <c r="E75" s="202"/>
      <c r="F75" s="200"/>
      <c r="G75" s="204" t="s">
        <v>36</v>
      </c>
    </row>
    <row r="76" spans="1:7" s="24" customFormat="1" ht="22" customHeight="1" thickBot="1" x14ac:dyDescent="0.35">
      <c r="A76" s="195"/>
      <c r="B76" s="197"/>
      <c r="C76" s="199"/>
      <c r="D76" s="201"/>
      <c r="E76" s="203"/>
      <c r="F76" s="201"/>
      <c r="G76" s="205"/>
    </row>
    <row r="77" spans="1:7" s="24" customFormat="1" ht="16" customHeight="1" x14ac:dyDescent="0.3">
      <c r="A77" s="336" t="s">
        <v>46</v>
      </c>
      <c r="B77" s="337"/>
      <c r="C77" s="340">
        <f>SUM(C65:C76)</f>
        <v>2489000</v>
      </c>
      <c r="D77" s="340">
        <f>SUM(D65:D75)</f>
        <v>849000</v>
      </c>
      <c r="E77" s="340">
        <f>SUM(E65:E74)</f>
        <v>0</v>
      </c>
      <c r="F77" s="340">
        <f>SUM(F65:F76)</f>
        <v>1640000</v>
      </c>
      <c r="G77" s="342"/>
    </row>
    <row r="78" spans="1:7" s="28" customFormat="1" ht="16" customHeight="1" thickBot="1" x14ac:dyDescent="0.4">
      <c r="A78" s="338"/>
      <c r="B78" s="339"/>
      <c r="C78" s="341"/>
      <c r="D78" s="341"/>
      <c r="E78" s="341"/>
      <c r="F78" s="341"/>
      <c r="G78" s="343"/>
    </row>
    <row r="79" spans="1:7" s="28" customFormat="1" ht="23.25" customHeight="1" thickBot="1" x14ac:dyDescent="0.45">
      <c r="A79" s="19"/>
      <c r="B79" s="19"/>
      <c r="C79" s="20"/>
      <c r="D79" s="20"/>
      <c r="E79" s="21"/>
      <c r="F79" s="20"/>
      <c r="G79" s="27"/>
    </row>
    <row r="80" spans="1:7" s="10" customFormat="1" ht="31.5" customHeight="1" thickBot="1" x14ac:dyDescent="0.4">
      <c r="A80" s="314" t="s">
        <v>19</v>
      </c>
      <c r="B80" s="315"/>
      <c r="C80" s="315"/>
      <c r="D80" s="315"/>
      <c r="E80" s="315"/>
      <c r="F80" s="315"/>
      <c r="G80" s="316"/>
    </row>
    <row r="81" spans="1:10" s="24" customFormat="1" ht="18" customHeight="1" x14ac:dyDescent="0.3">
      <c r="A81" s="317" t="s">
        <v>0</v>
      </c>
      <c r="B81" s="318"/>
      <c r="C81" s="323" t="s">
        <v>30</v>
      </c>
      <c r="D81" s="326" t="s">
        <v>32</v>
      </c>
      <c r="E81" s="327"/>
      <c r="F81" s="328"/>
      <c r="G81" s="329" t="s">
        <v>1</v>
      </c>
    </row>
    <row r="82" spans="1:10" s="24" customFormat="1" ht="18" customHeight="1" x14ac:dyDescent="0.3">
      <c r="A82" s="319"/>
      <c r="B82" s="320"/>
      <c r="C82" s="324"/>
      <c r="D82" s="331" t="s">
        <v>2</v>
      </c>
      <c r="E82" s="332" t="s">
        <v>4</v>
      </c>
      <c r="F82" s="334" t="s">
        <v>20</v>
      </c>
      <c r="G82" s="330"/>
      <c r="J82" s="24" t="s">
        <v>11</v>
      </c>
    </row>
    <row r="83" spans="1:10" s="24" customFormat="1" ht="18" customHeight="1" x14ac:dyDescent="0.3">
      <c r="A83" s="321"/>
      <c r="B83" s="322"/>
      <c r="C83" s="325"/>
      <c r="D83" s="325"/>
      <c r="E83" s="333"/>
      <c r="F83" s="335"/>
      <c r="G83" s="4" t="s">
        <v>6</v>
      </c>
    </row>
    <row r="84" spans="1:10" ht="18" customHeight="1" x14ac:dyDescent="0.25">
      <c r="A84" s="211" t="s">
        <v>7</v>
      </c>
      <c r="B84" s="219" t="s">
        <v>21</v>
      </c>
      <c r="C84" s="220">
        <v>400000</v>
      </c>
      <c r="D84" s="298"/>
      <c r="E84" s="222">
        <v>400000</v>
      </c>
      <c r="F84" s="224"/>
      <c r="G84" s="204" t="s">
        <v>8</v>
      </c>
    </row>
    <row r="85" spans="1:10" ht="18" customHeight="1" x14ac:dyDescent="0.25">
      <c r="A85" s="212"/>
      <c r="B85" s="226"/>
      <c r="C85" s="312"/>
      <c r="D85" s="307"/>
      <c r="E85" s="313"/>
      <c r="F85" s="225"/>
      <c r="G85" s="210"/>
    </row>
    <row r="86" spans="1:10" s="3" customFormat="1" ht="18" customHeight="1" x14ac:dyDescent="0.3">
      <c r="A86" s="211" t="s">
        <v>9</v>
      </c>
      <c r="B86" s="132" t="s">
        <v>51</v>
      </c>
      <c r="C86" s="220">
        <v>190000</v>
      </c>
      <c r="D86" s="298">
        <v>190000</v>
      </c>
      <c r="E86" s="308"/>
      <c r="F86" s="310"/>
      <c r="G86" s="204" t="s">
        <v>8</v>
      </c>
    </row>
    <row r="87" spans="1:10" s="3" customFormat="1" ht="18" customHeight="1" x14ac:dyDescent="0.3">
      <c r="A87" s="212"/>
      <c r="B87" s="133"/>
      <c r="C87" s="312"/>
      <c r="D87" s="307"/>
      <c r="E87" s="309"/>
      <c r="F87" s="311"/>
      <c r="G87" s="210"/>
    </row>
    <row r="88" spans="1:10" s="3" customFormat="1" ht="18" customHeight="1" x14ac:dyDescent="0.3">
      <c r="A88" s="211" t="s">
        <v>10</v>
      </c>
      <c r="B88" s="132" t="s">
        <v>52</v>
      </c>
      <c r="C88" s="220">
        <v>50000</v>
      </c>
      <c r="D88" s="298">
        <v>50000</v>
      </c>
      <c r="E88" s="308"/>
      <c r="F88" s="310"/>
      <c r="G88" s="204" t="s">
        <v>8</v>
      </c>
    </row>
    <row r="89" spans="1:10" s="3" customFormat="1" ht="18" customHeight="1" x14ac:dyDescent="0.3">
      <c r="A89" s="212"/>
      <c r="B89" s="133"/>
      <c r="C89" s="312"/>
      <c r="D89" s="307"/>
      <c r="E89" s="309"/>
      <c r="F89" s="311"/>
      <c r="G89" s="210"/>
    </row>
    <row r="90" spans="1:10" s="3" customFormat="1" ht="18" customHeight="1" x14ac:dyDescent="0.3">
      <c r="A90" s="211" t="s">
        <v>13</v>
      </c>
      <c r="B90" s="132" t="s">
        <v>53</v>
      </c>
      <c r="C90" s="220">
        <v>1300000</v>
      </c>
      <c r="D90" s="298">
        <v>1300000</v>
      </c>
      <c r="E90" s="308"/>
      <c r="F90" s="310"/>
      <c r="G90" s="204" t="s">
        <v>8</v>
      </c>
    </row>
    <row r="91" spans="1:10" s="3" customFormat="1" ht="18" customHeight="1" x14ac:dyDescent="0.3">
      <c r="A91" s="212"/>
      <c r="B91" s="133"/>
      <c r="C91" s="312"/>
      <c r="D91" s="307"/>
      <c r="E91" s="309"/>
      <c r="F91" s="311"/>
      <c r="G91" s="210"/>
    </row>
    <row r="92" spans="1:10" s="3" customFormat="1" ht="18" customHeight="1" x14ac:dyDescent="0.3">
      <c r="A92" s="211" t="s">
        <v>15</v>
      </c>
      <c r="B92" s="132" t="s">
        <v>54</v>
      </c>
      <c r="C92" s="305"/>
      <c r="D92" s="298"/>
      <c r="E92" s="308"/>
      <c r="F92" s="310"/>
      <c r="G92" s="204" t="s">
        <v>8</v>
      </c>
    </row>
    <row r="93" spans="1:10" s="3" customFormat="1" ht="18" customHeight="1" x14ac:dyDescent="0.3">
      <c r="A93" s="212"/>
      <c r="B93" s="133"/>
      <c r="C93" s="306"/>
      <c r="D93" s="307"/>
      <c r="E93" s="309"/>
      <c r="F93" s="311"/>
      <c r="G93" s="210"/>
    </row>
    <row r="94" spans="1:10" ht="18" customHeight="1" x14ac:dyDescent="0.25">
      <c r="A94" s="211" t="s">
        <v>16</v>
      </c>
      <c r="B94" s="219" t="s">
        <v>22</v>
      </c>
      <c r="C94" s="220">
        <v>70000</v>
      </c>
      <c r="D94" s="222"/>
      <c r="E94" s="222">
        <v>70000</v>
      </c>
      <c r="F94" s="224"/>
      <c r="G94" s="204" t="s">
        <v>8</v>
      </c>
    </row>
    <row r="95" spans="1:10" ht="18" customHeight="1" x14ac:dyDescent="0.25">
      <c r="A95" s="212"/>
      <c r="B95" s="196"/>
      <c r="C95" s="221"/>
      <c r="D95" s="223"/>
      <c r="E95" s="223"/>
      <c r="F95" s="225"/>
      <c r="G95" s="210"/>
    </row>
    <row r="96" spans="1:10" ht="18" customHeight="1" x14ac:dyDescent="0.25">
      <c r="A96" s="211" t="s">
        <v>55</v>
      </c>
      <c r="B96" s="219" t="s">
        <v>34</v>
      </c>
      <c r="C96" s="220">
        <v>100000</v>
      </c>
      <c r="D96" s="222">
        <v>100000</v>
      </c>
      <c r="E96" s="222"/>
      <c r="F96" s="224"/>
      <c r="G96" s="204" t="s">
        <v>8</v>
      </c>
    </row>
    <row r="97" spans="1:7" ht="18" customHeight="1" x14ac:dyDescent="0.25">
      <c r="A97" s="212"/>
      <c r="B97" s="196"/>
      <c r="C97" s="221"/>
      <c r="D97" s="223"/>
      <c r="E97" s="223"/>
      <c r="F97" s="225"/>
      <c r="G97" s="210"/>
    </row>
    <row r="98" spans="1:7" ht="18" customHeight="1" x14ac:dyDescent="0.25">
      <c r="A98" s="211" t="s">
        <v>56</v>
      </c>
      <c r="B98" s="132" t="s">
        <v>63</v>
      </c>
      <c r="C98" s="213">
        <v>100000</v>
      </c>
      <c r="D98" s="215">
        <v>100000</v>
      </c>
      <c r="E98" s="215"/>
      <c r="F98" s="217"/>
      <c r="G98" s="204" t="s">
        <v>8</v>
      </c>
    </row>
    <row r="99" spans="1:7" ht="20.149999999999999" customHeight="1" x14ac:dyDescent="0.25">
      <c r="A99" s="212"/>
      <c r="B99" s="134"/>
      <c r="C99" s="214"/>
      <c r="D99" s="216"/>
      <c r="E99" s="216"/>
      <c r="F99" s="218"/>
      <c r="G99" s="210"/>
    </row>
    <row r="100" spans="1:7" ht="19.5" customHeight="1" x14ac:dyDescent="0.25">
      <c r="A100" s="211" t="s">
        <v>57</v>
      </c>
      <c r="B100" s="219" t="s">
        <v>35</v>
      </c>
      <c r="C100" s="296">
        <v>2300000</v>
      </c>
      <c r="D100" s="298">
        <v>2300000</v>
      </c>
      <c r="E100" s="300"/>
      <c r="F100" s="224"/>
      <c r="G100" s="204" t="s">
        <v>8</v>
      </c>
    </row>
    <row r="101" spans="1:7" ht="20.25" customHeight="1" x14ac:dyDescent="0.25">
      <c r="A101" s="212"/>
      <c r="B101" s="196"/>
      <c r="C101" s="297"/>
      <c r="D101" s="299"/>
      <c r="E101" s="301"/>
      <c r="F101" s="225"/>
      <c r="G101" s="210"/>
    </row>
    <row r="102" spans="1:7" ht="20.25" customHeight="1" x14ac:dyDescent="0.25">
      <c r="A102" s="211" t="s">
        <v>58</v>
      </c>
      <c r="B102" s="219" t="s">
        <v>85</v>
      </c>
      <c r="C102" s="206">
        <v>50000</v>
      </c>
      <c r="D102" s="300">
        <v>50000</v>
      </c>
      <c r="E102" s="302"/>
      <c r="F102" s="208"/>
      <c r="G102" s="204" t="s">
        <v>8</v>
      </c>
    </row>
    <row r="103" spans="1:7" ht="20.25" customHeight="1" x14ac:dyDescent="0.25">
      <c r="A103" s="212"/>
      <c r="B103" s="196"/>
      <c r="C103" s="207"/>
      <c r="D103" s="301"/>
      <c r="E103" s="303"/>
      <c r="F103" s="209"/>
      <c r="G103" s="210"/>
    </row>
    <row r="104" spans="1:7" ht="20.25" customHeight="1" x14ac:dyDescent="0.25">
      <c r="A104" s="211" t="s">
        <v>67</v>
      </c>
      <c r="B104" s="219" t="s">
        <v>84</v>
      </c>
      <c r="C104" s="206">
        <v>200000</v>
      </c>
      <c r="D104" s="304">
        <v>200000</v>
      </c>
      <c r="E104" s="302"/>
      <c r="F104" s="64"/>
      <c r="G104" s="204" t="s">
        <v>8</v>
      </c>
    </row>
    <row r="105" spans="1:7" ht="20.25" customHeight="1" x14ac:dyDescent="0.25">
      <c r="A105" s="212"/>
      <c r="B105" s="196"/>
      <c r="C105" s="207"/>
      <c r="D105" s="301"/>
      <c r="E105" s="303"/>
      <c r="F105" s="64"/>
      <c r="G105" s="210"/>
    </row>
    <row r="106" spans="1:7" ht="18" customHeight="1" x14ac:dyDescent="0.25">
      <c r="A106" s="211" t="s">
        <v>67</v>
      </c>
      <c r="B106" s="132" t="s">
        <v>23</v>
      </c>
      <c r="C106" s="213">
        <v>100000</v>
      </c>
      <c r="D106" s="293">
        <v>100000</v>
      </c>
      <c r="E106" s="293"/>
      <c r="F106" s="217"/>
      <c r="G106" s="204" t="s">
        <v>8</v>
      </c>
    </row>
    <row r="107" spans="1:7" ht="18" customHeight="1" thickBot="1" x14ac:dyDescent="0.3">
      <c r="A107" s="212"/>
      <c r="B107" s="134"/>
      <c r="C107" s="214"/>
      <c r="D107" s="294"/>
      <c r="E107" s="294"/>
      <c r="F107" s="218"/>
      <c r="G107" s="295"/>
    </row>
    <row r="108" spans="1:7" ht="18" customHeight="1" x14ac:dyDescent="0.25">
      <c r="A108" s="175" t="s">
        <v>24</v>
      </c>
      <c r="B108" s="176"/>
      <c r="C108" s="181">
        <f>SUM(C84:C106)</f>
        <v>4860000</v>
      </c>
      <c r="D108" s="181">
        <f>SUM(D84:D107)</f>
        <v>4390000</v>
      </c>
      <c r="E108" s="181">
        <f>SUM(E84:E107)</f>
        <v>470000</v>
      </c>
      <c r="F108" s="277">
        <f>SUM(F84:F107)</f>
        <v>0</v>
      </c>
      <c r="G108" s="173"/>
    </row>
    <row r="109" spans="1:7" ht="18" customHeight="1" thickBot="1" x14ac:dyDescent="0.3">
      <c r="A109" s="177"/>
      <c r="B109" s="178"/>
      <c r="C109" s="182"/>
      <c r="D109" s="182"/>
      <c r="E109" s="182"/>
      <c r="F109" s="278"/>
      <c r="G109" s="174"/>
    </row>
    <row r="110" spans="1:7" s="2" customFormat="1" ht="18" customHeight="1" x14ac:dyDescent="0.4">
      <c r="A110" s="19"/>
      <c r="B110" s="19"/>
      <c r="C110" s="21"/>
      <c r="D110" s="21"/>
      <c r="E110" s="21"/>
      <c r="F110" s="20"/>
      <c r="G110" s="27"/>
    </row>
    <row r="111" spans="1:7" s="2" customFormat="1" ht="18" customHeight="1" x14ac:dyDescent="0.4">
      <c r="A111" s="19"/>
      <c r="B111" s="19"/>
      <c r="C111" s="21"/>
      <c r="D111" s="21"/>
      <c r="E111" s="21"/>
      <c r="F111" s="20"/>
      <c r="G111" s="27"/>
    </row>
    <row r="112" spans="1:7" s="2" customFormat="1" ht="18" customHeight="1" x14ac:dyDescent="0.4">
      <c r="A112" s="19"/>
      <c r="B112" s="19"/>
      <c r="C112" s="21"/>
      <c r="D112" s="21"/>
      <c r="E112" s="21"/>
      <c r="F112" s="20"/>
      <c r="G112" s="27"/>
    </row>
    <row r="113" spans="1:7" s="2" customFormat="1" ht="18" customHeight="1" x14ac:dyDescent="0.4">
      <c r="A113" s="19"/>
      <c r="B113" s="19"/>
      <c r="C113" s="21"/>
      <c r="D113" s="21"/>
      <c r="E113" s="21"/>
      <c r="F113" s="20"/>
      <c r="G113" s="27"/>
    </row>
    <row r="114" spans="1:7" s="2" customFormat="1" ht="18" customHeight="1" x14ac:dyDescent="0.4">
      <c r="A114" s="19"/>
      <c r="B114" s="19"/>
      <c r="C114" s="21"/>
      <c r="D114" s="21"/>
      <c r="E114" s="21"/>
      <c r="F114" s="20"/>
      <c r="G114" s="27"/>
    </row>
    <row r="115" spans="1:7" s="2" customFormat="1" ht="17.25" customHeight="1" x14ac:dyDescent="0.4">
      <c r="A115" s="19"/>
      <c r="B115" s="19"/>
      <c r="C115" s="21"/>
      <c r="D115" s="21"/>
      <c r="E115" s="21"/>
      <c r="F115" s="20"/>
      <c r="G115" s="27"/>
    </row>
    <row r="116" spans="1:7" ht="39.75" customHeight="1" thickBot="1" x14ac:dyDescent="0.45">
      <c r="A116" s="7"/>
      <c r="B116" s="7"/>
      <c r="C116" s="9"/>
      <c r="D116" s="9"/>
      <c r="E116" s="9"/>
      <c r="F116" s="8"/>
      <c r="G116" s="29"/>
    </row>
    <row r="117" spans="1:7" ht="18" customHeight="1" x14ac:dyDescent="0.25">
      <c r="A117" s="279" t="s">
        <v>49</v>
      </c>
      <c r="B117" s="280"/>
      <c r="C117" s="280"/>
      <c r="D117" s="280"/>
      <c r="E117" s="280"/>
      <c r="F117" s="280"/>
      <c r="G117" s="281"/>
    </row>
    <row r="118" spans="1:7" ht="18" customHeight="1" thickBot="1" x14ac:dyDescent="0.3">
      <c r="A118" s="282"/>
      <c r="B118" s="283"/>
      <c r="C118" s="283"/>
      <c r="D118" s="283"/>
      <c r="E118" s="283"/>
      <c r="F118" s="283"/>
      <c r="G118" s="284"/>
    </row>
    <row r="119" spans="1:7" ht="18" customHeight="1" x14ac:dyDescent="0.25">
      <c r="A119" s="266" t="s">
        <v>0</v>
      </c>
      <c r="B119" s="267"/>
      <c r="C119" s="150" t="s">
        <v>30</v>
      </c>
      <c r="D119" s="269" t="s">
        <v>32</v>
      </c>
      <c r="E119" s="270"/>
      <c r="F119" s="270"/>
      <c r="G119" s="271"/>
    </row>
    <row r="120" spans="1:7" ht="18" customHeight="1" x14ac:dyDescent="0.25">
      <c r="A120" s="266"/>
      <c r="B120" s="267"/>
      <c r="C120" s="268"/>
      <c r="D120" s="272" t="s">
        <v>2</v>
      </c>
      <c r="E120" s="30" t="s">
        <v>4</v>
      </c>
      <c r="F120" s="274" t="s">
        <v>20</v>
      </c>
      <c r="G120" s="275" t="s">
        <v>3</v>
      </c>
    </row>
    <row r="121" spans="1:7" ht="18" customHeight="1" x14ac:dyDescent="0.25">
      <c r="A121" s="266"/>
      <c r="B121" s="267"/>
      <c r="C121" s="268"/>
      <c r="D121" s="273"/>
      <c r="E121" s="30" t="s">
        <v>5</v>
      </c>
      <c r="F121" s="273"/>
      <c r="G121" s="276"/>
    </row>
    <row r="122" spans="1:7" ht="18" customHeight="1" x14ac:dyDescent="0.25">
      <c r="A122" s="242" t="s">
        <v>47</v>
      </c>
      <c r="B122" s="243"/>
      <c r="C122" s="246">
        <f>C13+C43</f>
        <v>3460000</v>
      </c>
      <c r="D122" s="248">
        <f>D43</f>
        <v>725000</v>
      </c>
      <c r="E122" s="32">
        <f>F13+F43</f>
        <v>1575000</v>
      </c>
      <c r="F122" s="250">
        <v>0</v>
      </c>
      <c r="G122" s="252">
        <f>E13</f>
        <v>1160000</v>
      </c>
    </row>
    <row r="123" spans="1:7" ht="18" customHeight="1" x14ac:dyDescent="0.25">
      <c r="A123" s="244"/>
      <c r="B123" s="245"/>
      <c r="C123" s="247"/>
      <c r="D123" s="249"/>
      <c r="E123" s="50">
        <v>0</v>
      </c>
      <c r="F123" s="251"/>
      <c r="G123" s="253"/>
    </row>
    <row r="124" spans="1:7" ht="18" customHeight="1" x14ac:dyDescent="0.25">
      <c r="A124" s="242" t="s">
        <v>48</v>
      </c>
      <c r="B124" s="243"/>
      <c r="C124" s="246">
        <f>C28</f>
        <v>10020000</v>
      </c>
      <c r="D124" s="246">
        <f>D28</f>
        <v>0</v>
      </c>
      <c r="E124" s="32">
        <f>F48</f>
        <v>0</v>
      </c>
      <c r="F124" s="250">
        <v>0</v>
      </c>
      <c r="G124" s="252">
        <f>E28</f>
        <v>8016000</v>
      </c>
    </row>
    <row r="125" spans="1:7" ht="18" customHeight="1" x14ac:dyDescent="0.25">
      <c r="A125" s="244"/>
      <c r="B125" s="245"/>
      <c r="C125" s="247"/>
      <c r="D125" s="247"/>
      <c r="E125" s="50">
        <f>F29</f>
        <v>0</v>
      </c>
      <c r="F125" s="251"/>
      <c r="G125" s="253"/>
    </row>
    <row r="126" spans="1:7" ht="18" customHeight="1" x14ac:dyDescent="0.25">
      <c r="A126" s="242" t="s">
        <v>91</v>
      </c>
      <c r="B126" s="243"/>
      <c r="C126" s="246">
        <f>C77</f>
        <v>2489000</v>
      </c>
      <c r="D126" s="248">
        <f>D77</f>
        <v>849000</v>
      </c>
      <c r="E126" s="32">
        <f>F77</f>
        <v>1640000</v>
      </c>
      <c r="F126" s="250">
        <v>0</v>
      </c>
      <c r="G126" s="252">
        <v>0</v>
      </c>
    </row>
    <row r="127" spans="1:7" ht="18" customHeight="1" x14ac:dyDescent="0.25">
      <c r="A127" s="244"/>
      <c r="B127" s="245"/>
      <c r="C127" s="247"/>
      <c r="D127" s="249"/>
      <c r="E127" s="50">
        <f>F78</f>
        <v>0</v>
      </c>
      <c r="F127" s="251"/>
      <c r="G127" s="253"/>
    </row>
    <row r="128" spans="1:7" ht="18" customHeight="1" x14ac:dyDescent="0.25">
      <c r="A128" s="242" t="s">
        <v>92</v>
      </c>
      <c r="B128" s="243"/>
      <c r="C128" s="246">
        <f>C57</f>
        <v>175000</v>
      </c>
      <c r="D128" s="248">
        <f>D57</f>
        <v>0</v>
      </c>
      <c r="E128" s="32">
        <f>F78</f>
        <v>0</v>
      </c>
      <c r="F128" s="250">
        <v>0</v>
      </c>
      <c r="G128" s="252">
        <f>E57</f>
        <v>0</v>
      </c>
    </row>
    <row r="129" spans="1:7" ht="18" customHeight="1" x14ac:dyDescent="0.25">
      <c r="A129" s="244"/>
      <c r="B129" s="245"/>
      <c r="C129" s="247"/>
      <c r="D129" s="249"/>
      <c r="E129" s="67">
        <f>F58</f>
        <v>175000</v>
      </c>
      <c r="F129" s="251"/>
      <c r="G129" s="253"/>
    </row>
    <row r="130" spans="1:7" ht="18" customHeight="1" x14ac:dyDescent="0.25">
      <c r="A130" s="285" t="s">
        <v>25</v>
      </c>
      <c r="B130" s="286"/>
      <c r="C130" s="246">
        <f>C108</f>
        <v>4860000</v>
      </c>
      <c r="D130" s="248">
        <f>D108</f>
        <v>4390000</v>
      </c>
      <c r="E130" s="31">
        <f>E108</f>
        <v>470000</v>
      </c>
      <c r="F130" s="291">
        <f>F108</f>
        <v>0</v>
      </c>
      <c r="G130" s="252">
        <v>0</v>
      </c>
    </row>
    <row r="131" spans="1:7" ht="18" customHeight="1" thickBot="1" x14ac:dyDescent="0.3">
      <c r="A131" s="287"/>
      <c r="B131" s="288"/>
      <c r="C131" s="289"/>
      <c r="D131" s="290"/>
      <c r="E131" s="33">
        <f>F95</f>
        <v>0</v>
      </c>
      <c r="F131" s="292"/>
      <c r="G131" s="254"/>
    </row>
    <row r="132" spans="1:7" ht="18" customHeight="1" x14ac:dyDescent="0.25">
      <c r="A132" s="256" t="s">
        <v>50</v>
      </c>
      <c r="B132" s="257"/>
      <c r="C132" s="260">
        <f>SUM(C122:C131)</f>
        <v>21004000</v>
      </c>
      <c r="D132" s="260">
        <f>SUM(D122:D131)</f>
        <v>5964000</v>
      </c>
      <c r="E132" s="34">
        <f>E122+E124+E126+E130</f>
        <v>3685000</v>
      </c>
      <c r="F132" s="262">
        <f>SUM(F122:F131)</f>
        <v>0</v>
      </c>
      <c r="G132" s="264">
        <f>SUM(G122:G131)</f>
        <v>9176000</v>
      </c>
    </row>
    <row r="133" spans="1:7" ht="18" customHeight="1" thickBot="1" x14ac:dyDescent="0.3">
      <c r="A133" s="258"/>
      <c r="B133" s="259"/>
      <c r="C133" s="261"/>
      <c r="D133" s="261"/>
      <c r="E133" s="52">
        <f>E123+E125+E127+E129</f>
        <v>175000</v>
      </c>
      <c r="F133" s="263"/>
      <c r="G133" s="265"/>
    </row>
    <row r="134" spans="1:7" ht="18" customHeight="1" x14ac:dyDescent="0.35">
      <c r="A134" s="51"/>
      <c r="B134" s="51"/>
      <c r="C134" s="35"/>
      <c r="D134" s="35"/>
      <c r="E134" s="35"/>
      <c r="F134" s="35"/>
      <c r="G134" s="36"/>
    </row>
    <row r="135" spans="1:7" ht="18" customHeight="1" x14ac:dyDescent="0.25">
      <c r="A135" s="51"/>
      <c r="B135" s="172"/>
      <c r="C135" s="172"/>
      <c r="D135" s="172"/>
      <c r="E135" s="172"/>
      <c r="F135" s="172"/>
      <c r="G135" s="172"/>
    </row>
    <row r="136" spans="1:7" ht="18" customHeight="1" x14ac:dyDescent="0.25">
      <c r="A136" s="51"/>
      <c r="B136" s="172"/>
      <c r="C136" s="172"/>
      <c r="D136" s="172"/>
      <c r="E136" s="172"/>
      <c r="F136" s="172"/>
      <c r="G136" s="172"/>
    </row>
    <row r="137" spans="1:7" ht="18" customHeight="1" x14ac:dyDescent="0.25">
      <c r="A137" s="51"/>
      <c r="B137" s="255"/>
      <c r="C137" s="255"/>
      <c r="D137" s="255"/>
      <c r="E137" s="255"/>
      <c r="F137" s="255"/>
      <c r="G137" s="255"/>
    </row>
    <row r="138" spans="1:7" ht="18" customHeight="1" x14ac:dyDescent="0.25">
      <c r="A138" s="51"/>
      <c r="B138" s="172"/>
      <c r="C138" s="172"/>
      <c r="D138" s="172"/>
      <c r="E138" s="172"/>
      <c r="F138" s="172"/>
      <c r="G138" s="172"/>
    </row>
    <row r="139" spans="1:7" ht="18" customHeight="1" x14ac:dyDescent="0.25">
      <c r="A139" s="51"/>
      <c r="B139" s="172"/>
      <c r="C139" s="172"/>
      <c r="D139" s="172"/>
      <c r="E139" s="172"/>
      <c r="F139" s="172"/>
      <c r="G139" s="172"/>
    </row>
    <row r="140" spans="1:7" ht="18" customHeight="1" x14ac:dyDescent="0.25">
      <c r="A140" s="51"/>
      <c r="B140" s="172"/>
      <c r="C140" s="172"/>
      <c r="D140" s="172"/>
      <c r="E140" s="172"/>
      <c r="F140" s="172"/>
      <c r="G140" s="172"/>
    </row>
    <row r="141" spans="1:7" ht="18" customHeight="1" x14ac:dyDescent="0.25">
      <c r="A141" s="51"/>
      <c r="B141" s="172"/>
      <c r="C141" s="172"/>
      <c r="D141" s="172"/>
      <c r="E141" s="172"/>
      <c r="F141" s="172"/>
      <c r="G141" s="172"/>
    </row>
    <row r="142" spans="1:7" ht="18" customHeight="1" x14ac:dyDescent="0.25">
      <c r="A142" s="51"/>
      <c r="B142" s="172"/>
      <c r="C142" s="172"/>
      <c r="D142" s="172"/>
      <c r="E142" s="172"/>
      <c r="F142" s="172"/>
      <c r="G142" s="172"/>
    </row>
    <row r="143" spans="1:7" ht="18" customHeight="1" x14ac:dyDescent="0.25">
      <c r="A143" s="51"/>
      <c r="B143" s="172"/>
      <c r="C143" s="172"/>
      <c r="D143" s="172"/>
      <c r="E143" s="172"/>
      <c r="F143" s="172"/>
      <c r="G143" s="172"/>
    </row>
    <row r="144" spans="1:7" ht="18" customHeight="1" x14ac:dyDescent="0.35">
      <c r="A144" s="51"/>
      <c r="B144" s="51"/>
      <c r="C144" s="35"/>
      <c r="D144" s="35"/>
      <c r="E144" s="35"/>
      <c r="F144" s="35"/>
      <c r="G144" s="36"/>
    </row>
    <row r="145" spans="1:7" ht="18" customHeight="1" x14ac:dyDescent="0.35">
      <c r="A145" s="51"/>
      <c r="B145" s="51"/>
      <c r="C145" s="35"/>
      <c r="D145" s="35"/>
      <c r="E145" s="35"/>
      <c r="F145" s="35"/>
      <c r="G145" s="36"/>
    </row>
    <row r="146" spans="1:7" ht="18" customHeight="1" x14ac:dyDescent="0.35">
      <c r="A146" s="51"/>
      <c r="B146" s="51"/>
      <c r="C146" s="35"/>
      <c r="D146" s="35"/>
      <c r="E146" s="35"/>
      <c r="F146" s="35"/>
      <c r="G146" s="36"/>
    </row>
    <row r="147" spans="1:7" ht="18" customHeight="1" x14ac:dyDescent="0.35">
      <c r="A147" s="51"/>
      <c r="B147" s="51"/>
      <c r="C147" s="35"/>
      <c r="D147" s="35"/>
      <c r="E147" s="35"/>
      <c r="F147" s="35"/>
      <c r="G147" s="36"/>
    </row>
    <row r="148" spans="1:7" ht="18" customHeight="1" x14ac:dyDescent="0.35">
      <c r="A148" s="51"/>
      <c r="B148" s="51"/>
      <c r="C148" s="35"/>
      <c r="D148" s="35"/>
      <c r="E148" s="35"/>
      <c r="F148" s="35"/>
      <c r="G148" s="36"/>
    </row>
    <row r="149" spans="1:7" ht="18" customHeight="1" x14ac:dyDescent="0.35">
      <c r="A149" s="51"/>
      <c r="B149" s="51"/>
      <c r="C149" s="35"/>
      <c r="D149" s="35"/>
      <c r="E149" s="35"/>
      <c r="F149" s="35"/>
      <c r="G149" s="36"/>
    </row>
    <row r="150" spans="1:7" ht="18" customHeight="1" x14ac:dyDescent="0.35">
      <c r="A150" s="51"/>
      <c r="B150" s="51"/>
      <c r="C150" s="35"/>
      <c r="D150" s="35"/>
      <c r="E150" s="35"/>
      <c r="F150" s="35"/>
      <c r="G150" s="36"/>
    </row>
    <row r="151" spans="1:7" ht="18" customHeight="1" x14ac:dyDescent="0.35">
      <c r="A151" s="51"/>
      <c r="B151" s="51"/>
      <c r="C151" s="35"/>
      <c r="D151" s="35"/>
      <c r="E151" s="35"/>
      <c r="F151" s="35"/>
      <c r="G151" s="36"/>
    </row>
    <row r="152" spans="1:7" ht="18" customHeight="1" x14ac:dyDescent="0.35">
      <c r="A152" s="51"/>
      <c r="B152" s="51"/>
      <c r="C152" s="35"/>
      <c r="D152" s="35"/>
      <c r="E152" s="35"/>
      <c r="F152" s="35"/>
      <c r="G152" s="36"/>
    </row>
    <row r="153" spans="1:7" ht="18" customHeight="1" x14ac:dyDescent="0.35">
      <c r="A153" s="51"/>
      <c r="B153" s="51"/>
      <c r="C153" s="35"/>
      <c r="D153" s="35"/>
      <c r="E153" s="35"/>
      <c r="F153" s="35"/>
      <c r="G153" s="36"/>
    </row>
    <row r="154" spans="1:7" ht="18" customHeight="1" x14ac:dyDescent="0.35">
      <c r="A154" s="51"/>
      <c r="B154" s="51"/>
      <c r="C154" s="35"/>
      <c r="D154" s="35"/>
      <c r="E154" s="35"/>
      <c r="F154" s="35"/>
      <c r="G154" s="36"/>
    </row>
    <row r="155" spans="1:7" s="37" customFormat="1" ht="18" customHeight="1" x14ac:dyDescent="0.4">
      <c r="A155" s="51"/>
      <c r="B155" s="51"/>
      <c r="C155" s="35"/>
      <c r="D155" s="35"/>
      <c r="E155" s="35"/>
      <c r="F155" s="35"/>
      <c r="G155" s="36"/>
    </row>
    <row r="156" spans="1:7" ht="20.149999999999999" customHeight="1" x14ac:dyDescent="0.35">
      <c r="A156" s="51"/>
      <c r="B156" s="51"/>
      <c r="C156" s="35"/>
      <c r="D156" s="35"/>
      <c r="E156" s="35"/>
      <c r="F156" s="35"/>
      <c r="G156" s="36"/>
    </row>
    <row r="157" spans="1:7" ht="20.149999999999999" customHeight="1" x14ac:dyDescent="0.35">
      <c r="A157" s="51"/>
      <c r="B157" s="51"/>
      <c r="C157" s="35"/>
      <c r="D157" s="35"/>
      <c r="E157" s="35"/>
      <c r="F157" s="35"/>
      <c r="G157" s="36"/>
    </row>
    <row r="158" spans="1:7" ht="20.149999999999999" customHeight="1" x14ac:dyDescent="0.35">
      <c r="A158" s="51"/>
      <c r="B158" s="51"/>
      <c r="C158" s="35"/>
      <c r="D158" s="35"/>
      <c r="E158" s="35"/>
      <c r="F158" s="35"/>
      <c r="G158" s="36"/>
    </row>
    <row r="159" spans="1:7" ht="18" customHeight="1" x14ac:dyDescent="0.35">
      <c r="A159" s="51"/>
      <c r="B159" s="51"/>
      <c r="C159" s="35"/>
      <c r="D159" s="35"/>
      <c r="E159" s="35"/>
      <c r="F159" s="35"/>
      <c r="G159" s="36"/>
    </row>
    <row r="160" spans="1:7" s="12" customFormat="1" ht="18" customHeight="1" x14ac:dyDescent="0.35">
      <c r="A160" s="51"/>
      <c r="B160" s="51"/>
      <c r="C160" s="35"/>
      <c r="D160" s="35"/>
      <c r="E160" s="35"/>
      <c r="F160" s="35"/>
      <c r="G160" s="36"/>
    </row>
    <row r="161" spans="1:7" ht="18" customHeight="1" x14ac:dyDescent="0.35">
      <c r="A161" s="51"/>
      <c r="B161" s="51"/>
      <c r="C161" s="35"/>
      <c r="D161" s="35"/>
      <c r="E161" s="35"/>
      <c r="F161" s="35"/>
      <c r="G161" s="36"/>
    </row>
    <row r="162" spans="1:7" ht="18" customHeight="1" x14ac:dyDescent="0.35">
      <c r="A162" s="51"/>
      <c r="B162" s="51"/>
      <c r="C162" s="35"/>
      <c r="D162" s="35"/>
      <c r="E162" s="35"/>
      <c r="F162" s="35"/>
      <c r="G162" s="36"/>
    </row>
    <row r="163" spans="1:7" s="12" customFormat="1" ht="18" customHeight="1" x14ac:dyDescent="0.35">
      <c r="A163" s="51"/>
      <c r="B163" s="51"/>
      <c r="C163" s="35"/>
      <c r="D163" s="35"/>
      <c r="E163" s="35"/>
      <c r="F163" s="35"/>
      <c r="G163" s="36"/>
    </row>
    <row r="164" spans="1:7" ht="18" customHeight="1" x14ac:dyDescent="0.35">
      <c r="A164" s="51"/>
      <c r="B164" s="51"/>
      <c r="C164" s="35"/>
      <c r="D164" s="35"/>
      <c r="E164" s="35"/>
      <c r="F164" s="35"/>
      <c r="G164" s="36"/>
    </row>
    <row r="165" spans="1:7" s="37" customFormat="1" ht="18" customHeight="1" x14ac:dyDescent="0.4">
      <c r="A165" s="51"/>
      <c r="B165" s="51"/>
      <c r="C165" s="35"/>
      <c r="D165" s="35"/>
      <c r="E165" s="35"/>
      <c r="F165" s="35"/>
      <c r="G165" s="36"/>
    </row>
    <row r="166" spans="1:7" ht="18" customHeight="1" x14ac:dyDescent="0.35">
      <c r="A166" s="51"/>
      <c r="B166" s="51"/>
      <c r="C166" s="35"/>
      <c r="D166" s="35"/>
      <c r="E166" s="35"/>
      <c r="F166" s="35"/>
      <c r="G166" s="36"/>
    </row>
    <row r="167" spans="1:7" s="12" customFormat="1" ht="18" customHeight="1" x14ac:dyDescent="0.35">
      <c r="A167" s="51"/>
      <c r="B167" s="51"/>
      <c r="C167" s="35"/>
      <c r="D167" s="35"/>
      <c r="E167" s="35"/>
      <c r="F167" s="35"/>
      <c r="G167" s="36"/>
    </row>
    <row r="168" spans="1:7" ht="18" customHeight="1" x14ac:dyDescent="0.35">
      <c r="A168" s="51"/>
      <c r="B168" s="51"/>
      <c r="C168" s="35"/>
      <c r="D168" s="35"/>
      <c r="E168" s="35"/>
      <c r="F168" s="35"/>
      <c r="G168" s="36"/>
    </row>
    <row r="169" spans="1:7" ht="18" customHeight="1" x14ac:dyDescent="0.35">
      <c r="A169" s="51"/>
      <c r="B169" s="51"/>
      <c r="C169" s="35"/>
      <c r="D169" s="35"/>
      <c r="E169" s="35"/>
      <c r="F169" s="35"/>
      <c r="G169" s="36"/>
    </row>
    <row r="170" spans="1:7" ht="18" customHeight="1" x14ac:dyDescent="0.35">
      <c r="A170" s="51"/>
      <c r="B170" s="51"/>
      <c r="C170" s="35"/>
      <c r="D170" s="35"/>
      <c r="E170" s="35"/>
      <c r="F170" s="35"/>
      <c r="G170" s="36"/>
    </row>
    <row r="171" spans="1:7" s="12" customFormat="1" ht="18" customHeight="1" x14ac:dyDescent="0.35">
      <c r="A171" s="51"/>
      <c r="B171" s="51"/>
      <c r="C171" s="35"/>
      <c r="D171" s="35"/>
      <c r="E171" s="35"/>
      <c r="F171" s="35"/>
      <c r="G171" s="36"/>
    </row>
    <row r="172" spans="1:7" ht="18" customHeight="1" x14ac:dyDescent="0.35">
      <c r="A172" s="51"/>
      <c r="B172" s="51"/>
      <c r="C172" s="35"/>
      <c r="D172" s="35"/>
      <c r="E172" s="35"/>
      <c r="F172" s="35"/>
      <c r="G172" s="36"/>
    </row>
    <row r="173" spans="1:7" s="37" customFormat="1" ht="18" customHeight="1" x14ac:dyDescent="0.4">
      <c r="A173" s="51"/>
      <c r="B173" s="51"/>
      <c r="C173" s="35"/>
      <c r="D173" s="35"/>
      <c r="E173" s="35"/>
      <c r="F173" s="35"/>
      <c r="G173" s="36"/>
    </row>
    <row r="174" spans="1:7" ht="18" customHeight="1" x14ac:dyDescent="0.35">
      <c r="A174" s="51"/>
      <c r="B174" s="51"/>
      <c r="C174" s="35"/>
      <c r="D174" s="35"/>
      <c r="E174" s="35"/>
      <c r="F174" s="35"/>
      <c r="G174" s="36"/>
    </row>
    <row r="175" spans="1:7" s="12" customFormat="1" ht="18" customHeight="1" x14ac:dyDescent="0.35">
      <c r="A175" s="1"/>
      <c r="B175" s="1"/>
      <c r="C175" s="1"/>
      <c r="D175" s="1"/>
      <c r="E175" s="1"/>
      <c r="F175" s="1"/>
      <c r="G175" s="1"/>
    </row>
    <row r="176" spans="1:7" s="12" customFormat="1" ht="18" customHeight="1" x14ac:dyDescent="0.35">
      <c r="A176" s="1"/>
      <c r="B176" s="1"/>
      <c r="C176" s="1"/>
      <c r="D176" s="1"/>
      <c r="E176" s="1"/>
      <c r="F176" s="1"/>
      <c r="G176" s="1"/>
    </row>
    <row r="177" spans="1:7" s="12" customFormat="1" ht="18" customHeight="1" x14ac:dyDescent="0.35">
      <c r="A177" s="1"/>
      <c r="B177" s="1"/>
      <c r="C177" s="1"/>
      <c r="D177" s="1"/>
      <c r="E177" s="1"/>
      <c r="F177" s="1"/>
      <c r="G177" s="1"/>
    </row>
    <row r="178" spans="1:7" ht="18" customHeight="1" x14ac:dyDescent="0.25"/>
    <row r="179" spans="1:7" s="12" customFormat="1" ht="18" customHeight="1" x14ac:dyDescent="0.35">
      <c r="A179" s="1"/>
      <c r="B179" s="1"/>
      <c r="C179" s="1"/>
      <c r="D179" s="1"/>
      <c r="E179" s="1"/>
      <c r="F179" s="1"/>
      <c r="G179" s="1"/>
    </row>
    <row r="180" spans="1:7" ht="18" customHeight="1" x14ac:dyDescent="0.25"/>
    <row r="181" spans="1:7" s="37" customFormat="1" ht="18" customHeight="1" x14ac:dyDescent="0.4">
      <c r="A181" s="1"/>
      <c r="B181" s="1"/>
      <c r="C181" s="1"/>
      <c r="D181" s="1"/>
      <c r="E181" s="1"/>
      <c r="F181" s="1"/>
      <c r="G181" s="1"/>
    </row>
    <row r="182" spans="1:7" ht="18" customHeight="1" x14ac:dyDescent="0.25"/>
    <row r="183" spans="1:7" s="12" customFormat="1" ht="18" customHeight="1" x14ac:dyDescent="0.35">
      <c r="A183" s="1"/>
      <c r="B183" s="1"/>
      <c r="C183" s="1"/>
      <c r="D183" s="1"/>
      <c r="E183" s="1"/>
      <c r="F183" s="1"/>
      <c r="G183" s="1"/>
    </row>
    <row r="184" spans="1:7" ht="18" customHeight="1" x14ac:dyDescent="0.25"/>
    <row r="185" spans="1:7" ht="18" customHeight="1" x14ac:dyDescent="0.25"/>
    <row r="186" spans="1:7" s="12" customFormat="1" ht="18" customHeight="1" x14ac:dyDescent="0.35">
      <c r="A186" s="1"/>
      <c r="B186" s="1"/>
      <c r="C186" s="1"/>
      <c r="D186" s="1"/>
      <c r="E186" s="1"/>
      <c r="F186" s="1"/>
      <c r="G186" s="1"/>
    </row>
    <row r="187" spans="1:7" s="12" customFormat="1" ht="18" customHeight="1" x14ac:dyDescent="0.35">
      <c r="A187" s="1"/>
      <c r="B187" s="1"/>
      <c r="C187" s="1"/>
      <c r="D187" s="1"/>
      <c r="E187" s="1"/>
      <c r="F187" s="1"/>
      <c r="G187" s="1"/>
    </row>
    <row r="188" spans="1:7" s="12" customFormat="1" ht="18" customHeight="1" x14ac:dyDescent="0.35">
      <c r="A188" s="1"/>
      <c r="B188" s="1"/>
      <c r="C188" s="1"/>
      <c r="D188" s="1"/>
      <c r="E188" s="1"/>
      <c r="F188" s="1"/>
      <c r="G188" s="1"/>
    </row>
    <row r="189" spans="1:7" s="12" customFormat="1" ht="18" customHeight="1" x14ac:dyDescent="0.35">
      <c r="A189" s="1"/>
      <c r="B189" s="1"/>
      <c r="C189" s="1"/>
      <c r="D189" s="1"/>
      <c r="E189" s="1"/>
      <c r="F189" s="1"/>
      <c r="G189" s="1"/>
    </row>
    <row r="190" spans="1:7" s="12" customFormat="1" ht="18" customHeight="1" x14ac:dyDescent="0.35">
      <c r="A190" s="1"/>
      <c r="B190" s="1"/>
      <c r="C190" s="1"/>
      <c r="D190" s="1"/>
      <c r="E190" s="1"/>
      <c r="F190" s="1"/>
      <c r="G190" s="1"/>
    </row>
    <row r="191" spans="1:7" s="12" customFormat="1" ht="18" customHeight="1" x14ac:dyDescent="0.35">
      <c r="A191" s="1"/>
      <c r="B191" s="1"/>
      <c r="C191" s="1"/>
      <c r="D191" s="1"/>
      <c r="E191" s="1"/>
      <c r="F191" s="1"/>
      <c r="G191" s="1"/>
    </row>
    <row r="192" spans="1:7" s="12" customFormat="1" ht="18" customHeight="1" x14ac:dyDescent="0.35">
      <c r="A192" s="1"/>
      <c r="B192" s="1"/>
      <c r="C192" s="1"/>
      <c r="D192" s="1"/>
      <c r="E192" s="1"/>
      <c r="F192" s="1"/>
      <c r="G192" s="1"/>
    </row>
    <row r="193" spans="1:7" s="12" customFormat="1" ht="18" customHeight="1" x14ac:dyDescent="0.35">
      <c r="A193" s="1"/>
      <c r="B193" s="1"/>
      <c r="C193" s="1"/>
      <c r="D193" s="1"/>
      <c r="E193" s="1"/>
      <c r="F193" s="1"/>
      <c r="G193" s="1"/>
    </row>
    <row r="194" spans="1:7" s="12" customFormat="1" ht="18" customHeight="1" x14ac:dyDescent="0.35">
      <c r="A194" s="1"/>
      <c r="B194" s="1"/>
      <c r="C194" s="1"/>
      <c r="D194" s="1"/>
      <c r="E194" s="1"/>
      <c r="F194" s="1"/>
      <c r="G194" s="1"/>
    </row>
    <row r="195" spans="1:7" s="12" customFormat="1" ht="18" customHeight="1" x14ac:dyDescent="0.35">
      <c r="A195" s="1"/>
      <c r="B195" s="1"/>
      <c r="C195" s="1"/>
      <c r="D195" s="1"/>
      <c r="E195" s="1"/>
      <c r="F195" s="1"/>
      <c r="G195" s="1"/>
    </row>
    <row r="196" spans="1:7" s="12" customFormat="1" ht="18" customHeight="1" x14ac:dyDescent="0.35">
      <c r="A196" s="1"/>
      <c r="B196" s="1"/>
      <c r="C196" s="1"/>
      <c r="D196" s="1"/>
      <c r="E196" s="1"/>
      <c r="F196" s="1"/>
      <c r="G196" s="1"/>
    </row>
    <row r="197" spans="1:7" s="12" customFormat="1" ht="18" customHeight="1" x14ac:dyDescent="0.35">
      <c r="A197" s="1"/>
      <c r="B197" s="1"/>
      <c r="C197" s="1"/>
      <c r="D197" s="1"/>
      <c r="E197" s="1"/>
      <c r="F197" s="1"/>
      <c r="G197" s="1"/>
    </row>
    <row r="198" spans="1:7" s="12" customFormat="1" ht="18" customHeight="1" x14ac:dyDescent="0.35">
      <c r="A198" s="1"/>
      <c r="B198" s="1"/>
      <c r="C198" s="1"/>
      <c r="D198" s="1"/>
      <c r="E198" s="1"/>
      <c r="F198" s="1"/>
      <c r="G198" s="1"/>
    </row>
    <row r="199" spans="1:7" s="12" customFormat="1" ht="18" customHeight="1" x14ac:dyDescent="0.35">
      <c r="A199" s="1"/>
      <c r="B199" s="1"/>
      <c r="C199" s="1"/>
      <c r="D199" s="1"/>
      <c r="E199" s="1"/>
      <c r="F199" s="1"/>
      <c r="G199" s="1"/>
    </row>
    <row r="200" spans="1:7" s="12" customFormat="1" ht="20.149999999999999" customHeight="1" x14ac:dyDescent="0.35">
      <c r="A200" s="1"/>
      <c r="B200" s="1"/>
      <c r="C200" s="1"/>
      <c r="D200" s="1"/>
      <c r="E200" s="1"/>
      <c r="F200" s="1"/>
      <c r="G200" s="1"/>
    </row>
    <row r="201" spans="1:7" ht="20.149999999999999" customHeight="1" x14ac:dyDescent="0.25"/>
    <row r="202" spans="1:7" ht="18" customHeight="1" x14ac:dyDescent="0.25"/>
    <row r="203" spans="1:7" ht="18" customHeight="1" x14ac:dyDescent="0.25"/>
    <row r="204" spans="1:7" ht="18" customHeight="1" x14ac:dyDescent="0.25"/>
    <row r="205" spans="1:7" ht="18" customHeight="1" x14ac:dyDescent="0.25"/>
    <row r="206" spans="1:7" ht="18" customHeight="1" x14ac:dyDescent="0.25"/>
    <row r="207" spans="1:7" ht="18" customHeight="1" x14ac:dyDescent="0.25"/>
    <row r="208" spans="1:7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20.149999999999999" customHeight="1" x14ac:dyDescent="0.25"/>
    <row r="232" ht="20.149999999999999" customHeight="1" x14ac:dyDescent="0.25"/>
    <row r="233" ht="20.149999999999999" customHeight="1" x14ac:dyDescent="0.25"/>
    <row r="234" ht="20.149999999999999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6.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6.5" customHeight="1" x14ac:dyDescent="0.25"/>
    <row r="271" ht="25" customHeight="1" x14ac:dyDescent="0.25"/>
    <row r="272" ht="19.5" customHeight="1" x14ac:dyDescent="0.25"/>
  </sheetData>
  <protectedRanges>
    <protectedRange password="CEE3" sqref="G117:G127 F132:F133 G130:G133" name="Raspon1_1"/>
    <protectedRange password="CEE3" sqref="G128:G129" name="Raspon1_1_2"/>
  </protectedRanges>
  <mergeCells count="329">
    <mergeCell ref="A1:G1"/>
    <mergeCell ref="A2:G2"/>
    <mergeCell ref="A3:G3"/>
    <mergeCell ref="A4:G4"/>
    <mergeCell ref="A5:G5"/>
    <mergeCell ref="A6:G6"/>
    <mergeCell ref="A41:A42"/>
    <mergeCell ref="B41:B42"/>
    <mergeCell ref="C41:C42"/>
    <mergeCell ref="D41:D42"/>
    <mergeCell ref="G41:G42"/>
    <mergeCell ref="A11:A12"/>
    <mergeCell ref="B11:B12"/>
    <mergeCell ref="C11:C12"/>
    <mergeCell ref="D11:D12"/>
    <mergeCell ref="E11:E12"/>
    <mergeCell ref="G11:G12"/>
    <mergeCell ref="A7:G7"/>
    <mergeCell ref="A8:B10"/>
    <mergeCell ref="C8:C10"/>
    <mergeCell ref="D8:F8"/>
    <mergeCell ref="G8:G9"/>
    <mergeCell ref="D9:D10"/>
    <mergeCell ref="E9:E10"/>
    <mergeCell ref="A17:B19"/>
    <mergeCell ref="C17:C19"/>
    <mergeCell ref="D17:F17"/>
    <mergeCell ref="G17:G18"/>
    <mergeCell ref="D18:D19"/>
    <mergeCell ref="E18:E19"/>
    <mergeCell ref="A13:B14"/>
    <mergeCell ref="C13:C14"/>
    <mergeCell ref="D13:D14"/>
    <mergeCell ref="E13:E14"/>
    <mergeCell ref="G13:G14"/>
    <mergeCell ref="A16:G16"/>
    <mergeCell ref="F18:F19"/>
    <mergeCell ref="A22:A23"/>
    <mergeCell ref="B22:B23"/>
    <mergeCell ref="C22:C23"/>
    <mergeCell ref="D22:D23"/>
    <mergeCell ref="E22:E23"/>
    <mergeCell ref="G22:G23"/>
    <mergeCell ref="A20:A21"/>
    <mergeCell ref="B20:B21"/>
    <mergeCell ref="C20:C21"/>
    <mergeCell ref="D20:D21"/>
    <mergeCell ref="E20:E21"/>
    <mergeCell ref="G20:G21"/>
    <mergeCell ref="F20:F21"/>
    <mergeCell ref="F22:F23"/>
    <mergeCell ref="A26:A27"/>
    <mergeCell ref="B26:B27"/>
    <mergeCell ref="C26:C27"/>
    <mergeCell ref="D26:D27"/>
    <mergeCell ref="E26:E27"/>
    <mergeCell ref="G26:G27"/>
    <mergeCell ref="A24:A25"/>
    <mergeCell ref="B24:B25"/>
    <mergeCell ref="C24:C25"/>
    <mergeCell ref="D24:D25"/>
    <mergeCell ref="E24:E25"/>
    <mergeCell ref="G24:G25"/>
    <mergeCell ref="F24:F25"/>
    <mergeCell ref="F26:F27"/>
    <mergeCell ref="A32:B34"/>
    <mergeCell ref="C32:C34"/>
    <mergeCell ref="D32:F32"/>
    <mergeCell ref="G32:G33"/>
    <mergeCell ref="D33:D34"/>
    <mergeCell ref="E33:E34"/>
    <mergeCell ref="A28:B29"/>
    <mergeCell ref="C28:C29"/>
    <mergeCell ref="D28:D29"/>
    <mergeCell ref="E28:E29"/>
    <mergeCell ref="G28:G29"/>
    <mergeCell ref="A31:G31"/>
    <mergeCell ref="F28:F29"/>
    <mergeCell ref="A37:A38"/>
    <mergeCell ref="B37:B38"/>
    <mergeCell ref="C37:C38"/>
    <mergeCell ref="D37:D38"/>
    <mergeCell ref="E37:E38"/>
    <mergeCell ref="G37:G38"/>
    <mergeCell ref="A35:A36"/>
    <mergeCell ref="B35:B36"/>
    <mergeCell ref="C35:C36"/>
    <mergeCell ref="D35:D36"/>
    <mergeCell ref="E35:E36"/>
    <mergeCell ref="G35:G36"/>
    <mergeCell ref="A43:B44"/>
    <mergeCell ref="C43:C44"/>
    <mergeCell ref="D43:D44"/>
    <mergeCell ref="E43:E44"/>
    <mergeCell ref="G43:G44"/>
    <mergeCell ref="A45:G45"/>
    <mergeCell ref="A39:A40"/>
    <mergeCell ref="B39:B40"/>
    <mergeCell ref="C39:C40"/>
    <mergeCell ref="D39:D40"/>
    <mergeCell ref="E39:E40"/>
    <mergeCell ref="G39:G40"/>
    <mergeCell ref="A46:B47"/>
    <mergeCell ref="C46:C47"/>
    <mergeCell ref="D46:D47"/>
    <mergeCell ref="E46:E47"/>
    <mergeCell ref="A61:G61"/>
    <mergeCell ref="A62:B64"/>
    <mergeCell ref="C62:C64"/>
    <mergeCell ref="D62:F62"/>
    <mergeCell ref="G62:G63"/>
    <mergeCell ref="D63:D64"/>
    <mergeCell ref="A49:G49"/>
    <mergeCell ref="A50:B52"/>
    <mergeCell ref="C50:C52"/>
    <mergeCell ref="D50:F50"/>
    <mergeCell ref="G50:G51"/>
    <mergeCell ref="D51:D52"/>
    <mergeCell ref="E51:E52"/>
    <mergeCell ref="A53:A54"/>
    <mergeCell ref="B53:B54"/>
    <mergeCell ref="C53:C54"/>
    <mergeCell ref="D53:D54"/>
    <mergeCell ref="E53:E54"/>
    <mergeCell ref="G53:G54"/>
    <mergeCell ref="A55:A56"/>
    <mergeCell ref="G65:G66"/>
    <mergeCell ref="A67:A68"/>
    <mergeCell ref="B67:B68"/>
    <mergeCell ref="C67:C68"/>
    <mergeCell ref="D67:D68"/>
    <mergeCell ref="E67:E68"/>
    <mergeCell ref="F67:F68"/>
    <mergeCell ref="G67:G68"/>
    <mergeCell ref="E63:E64"/>
    <mergeCell ref="F63:F64"/>
    <mergeCell ref="A65:A66"/>
    <mergeCell ref="B65:B66"/>
    <mergeCell ref="C65:C66"/>
    <mergeCell ref="D65:D66"/>
    <mergeCell ref="E65:E66"/>
    <mergeCell ref="F65:F66"/>
    <mergeCell ref="G69:G70"/>
    <mergeCell ref="A73:A74"/>
    <mergeCell ref="B73:B74"/>
    <mergeCell ref="C73:C74"/>
    <mergeCell ref="D73:D74"/>
    <mergeCell ref="E73:E74"/>
    <mergeCell ref="F73:F74"/>
    <mergeCell ref="G73:G74"/>
    <mergeCell ref="A69:A70"/>
    <mergeCell ref="B69:B70"/>
    <mergeCell ref="C69:C70"/>
    <mergeCell ref="D69:D70"/>
    <mergeCell ref="E69:E70"/>
    <mergeCell ref="F69:F70"/>
    <mergeCell ref="A71:A72"/>
    <mergeCell ref="B71:B72"/>
    <mergeCell ref="C71:C72"/>
    <mergeCell ref="D71:D72"/>
    <mergeCell ref="E71:E72"/>
    <mergeCell ref="F71:F72"/>
    <mergeCell ref="G71:G72"/>
    <mergeCell ref="A80:G80"/>
    <mergeCell ref="A81:B83"/>
    <mergeCell ref="C81:C83"/>
    <mergeCell ref="D81:F81"/>
    <mergeCell ref="G81:G82"/>
    <mergeCell ref="D82:D83"/>
    <mergeCell ref="E82:E83"/>
    <mergeCell ref="F82:F83"/>
    <mergeCell ref="A77:B78"/>
    <mergeCell ref="C77:C78"/>
    <mergeCell ref="D77:D78"/>
    <mergeCell ref="E77:E78"/>
    <mergeCell ref="F77:F78"/>
    <mergeCell ref="G77:G78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A106:A107"/>
    <mergeCell ref="B106:B107"/>
    <mergeCell ref="C106:C107"/>
    <mergeCell ref="D106:D107"/>
    <mergeCell ref="E106:E107"/>
    <mergeCell ref="F106:F107"/>
    <mergeCell ref="G106:G107"/>
    <mergeCell ref="A100:A101"/>
    <mergeCell ref="B100:B101"/>
    <mergeCell ref="C100:C101"/>
    <mergeCell ref="D100:D101"/>
    <mergeCell ref="E100:E101"/>
    <mergeCell ref="F100:F101"/>
    <mergeCell ref="B102:B103"/>
    <mergeCell ref="A102:A103"/>
    <mergeCell ref="D102:D103"/>
    <mergeCell ref="E102:E103"/>
    <mergeCell ref="G102:G103"/>
    <mergeCell ref="A104:A105"/>
    <mergeCell ref="B104:B105"/>
    <mergeCell ref="C104:C105"/>
    <mergeCell ref="D104:D105"/>
    <mergeCell ref="E104:E105"/>
    <mergeCell ref="G104:G105"/>
    <mergeCell ref="A126:B127"/>
    <mergeCell ref="C126:C127"/>
    <mergeCell ref="D126:D127"/>
    <mergeCell ref="F126:F127"/>
    <mergeCell ref="G126:G127"/>
    <mergeCell ref="A130:B131"/>
    <mergeCell ref="C130:C131"/>
    <mergeCell ref="D130:D131"/>
    <mergeCell ref="F130:F131"/>
    <mergeCell ref="A128:B129"/>
    <mergeCell ref="C128:C129"/>
    <mergeCell ref="D128:D129"/>
    <mergeCell ref="F128:F129"/>
    <mergeCell ref="G128:G129"/>
    <mergeCell ref="A119:B121"/>
    <mergeCell ref="C119:C121"/>
    <mergeCell ref="D119:G119"/>
    <mergeCell ref="D120:D121"/>
    <mergeCell ref="F120:F121"/>
    <mergeCell ref="G120:G121"/>
    <mergeCell ref="A108:B109"/>
    <mergeCell ref="C108:C109"/>
    <mergeCell ref="D108:D109"/>
    <mergeCell ref="E108:E109"/>
    <mergeCell ref="F108:F109"/>
    <mergeCell ref="G108:G109"/>
    <mergeCell ref="A117:G118"/>
    <mergeCell ref="B142:G142"/>
    <mergeCell ref="B143:G143"/>
    <mergeCell ref="B139:G139"/>
    <mergeCell ref="B140:G140"/>
    <mergeCell ref="B141:G141"/>
    <mergeCell ref="G130:G131"/>
    <mergeCell ref="B136:G136"/>
    <mergeCell ref="B137:G137"/>
    <mergeCell ref="B138:G138"/>
    <mergeCell ref="A132:B133"/>
    <mergeCell ref="C132:C133"/>
    <mergeCell ref="D132:D133"/>
    <mergeCell ref="F132:F133"/>
    <mergeCell ref="G132:G133"/>
    <mergeCell ref="B135:G135"/>
    <mergeCell ref="A122:B123"/>
    <mergeCell ref="C122:C123"/>
    <mergeCell ref="D122:D123"/>
    <mergeCell ref="F122:F123"/>
    <mergeCell ref="G122:G123"/>
    <mergeCell ref="A124:B125"/>
    <mergeCell ref="C124:C125"/>
    <mergeCell ref="D124:D125"/>
    <mergeCell ref="F124:F125"/>
    <mergeCell ref="G124:G125"/>
    <mergeCell ref="B55:B56"/>
    <mergeCell ref="C55:C56"/>
    <mergeCell ref="D55:D56"/>
    <mergeCell ref="E55:E56"/>
    <mergeCell ref="G55:G56"/>
    <mergeCell ref="A57:B58"/>
    <mergeCell ref="C57:C58"/>
    <mergeCell ref="D57:D58"/>
    <mergeCell ref="E57:E58"/>
    <mergeCell ref="G57:G58"/>
    <mergeCell ref="A75:A76"/>
    <mergeCell ref="B75:B76"/>
    <mergeCell ref="C75:C76"/>
    <mergeCell ref="D75:D76"/>
    <mergeCell ref="E75:E76"/>
    <mergeCell ref="F75:F76"/>
    <mergeCell ref="G75:G76"/>
    <mergeCell ref="C102:C103"/>
    <mergeCell ref="F102:F103"/>
    <mergeCell ref="G100:G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</mergeCells>
  <printOptions horizontalCentered="1"/>
  <pageMargins left="0.43307086614173229" right="0.43307086614173229" top="0.35433070866141736" bottom="0.35433070866141736" header="0.31496062992125984" footer="0.31496062992125984"/>
  <pageSetup paperSize="9" scale="86" fitToHeight="0" orientation="landscape" useFirstPageNumber="1" r:id="rId1"/>
  <headerFooter alignWithMargins="0"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23053-B52B-409B-BFF1-42B501C6FC51}">
  <sheetPr>
    <tabColor rgb="FFFF0000"/>
    <pageSetUpPr fitToPage="1"/>
  </sheetPr>
  <dimension ref="A1:E51"/>
  <sheetViews>
    <sheetView topLeftCell="A13" workbookViewId="0">
      <selection activeCell="I44" sqref="I44"/>
    </sheetView>
  </sheetViews>
  <sheetFormatPr defaultRowHeight="12.5" x14ac:dyDescent="0.25"/>
  <cols>
    <col min="1" max="1" width="8.453125" style="60" customWidth="1"/>
    <col min="2" max="2" width="40.26953125" style="60" customWidth="1"/>
    <col min="3" max="4" width="16.7265625" style="60" customWidth="1"/>
    <col min="5" max="5" width="5.81640625" style="60" customWidth="1"/>
    <col min="6" max="255" width="9.1796875" style="60"/>
    <col min="256" max="256" width="10" style="60" customWidth="1"/>
    <col min="257" max="257" width="42.7265625" style="60" customWidth="1"/>
    <col min="258" max="258" width="28.453125" style="60" customWidth="1"/>
    <col min="259" max="511" width="9.1796875" style="60"/>
    <col min="512" max="512" width="10" style="60" customWidth="1"/>
    <col min="513" max="513" width="42.7265625" style="60" customWidth="1"/>
    <col min="514" max="514" width="28.453125" style="60" customWidth="1"/>
    <col min="515" max="767" width="9.1796875" style="60"/>
    <col min="768" max="768" width="10" style="60" customWidth="1"/>
    <col min="769" max="769" width="42.7265625" style="60" customWidth="1"/>
    <col min="770" max="770" width="28.453125" style="60" customWidth="1"/>
    <col min="771" max="1023" width="9.1796875" style="60"/>
    <col min="1024" max="1024" width="10" style="60" customWidth="1"/>
    <col min="1025" max="1025" width="42.7265625" style="60" customWidth="1"/>
    <col min="1026" max="1026" width="28.453125" style="60" customWidth="1"/>
    <col min="1027" max="1279" width="9.1796875" style="60"/>
    <col min="1280" max="1280" width="10" style="60" customWidth="1"/>
    <col min="1281" max="1281" width="42.7265625" style="60" customWidth="1"/>
    <col min="1282" max="1282" width="28.453125" style="60" customWidth="1"/>
    <col min="1283" max="1535" width="9.1796875" style="60"/>
    <col min="1536" max="1536" width="10" style="60" customWidth="1"/>
    <col min="1537" max="1537" width="42.7265625" style="60" customWidth="1"/>
    <col min="1538" max="1538" width="28.453125" style="60" customWidth="1"/>
    <col min="1539" max="1791" width="9.1796875" style="60"/>
    <col min="1792" max="1792" width="10" style="60" customWidth="1"/>
    <col min="1793" max="1793" width="42.7265625" style="60" customWidth="1"/>
    <col min="1794" max="1794" width="28.453125" style="60" customWidth="1"/>
    <col min="1795" max="2047" width="9.1796875" style="60"/>
    <col min="2048" max="2048" width="10" style="60" customWidth="1"/>
    <col min="2049" max="2049" width="42.7265625" style="60" customWidth="1"/>
    <col min="2050" max="2050" width="28.453125" style="60" customWidth="1"/>
    <col min="2051" max="2303" width="9.1796875" style="60"/>
    <col min="2304" max="2304" width="10" style="60" customWidth="1"/>
    <col min="2305" max="2305" width="42.7265625" style="60" customWidth="1"/>
    <col min="2306" max="2306" width="28.453125" style="60" customWidth="1"/>
    <col min="2307" max="2559" width="9.1796875" style="60"/>
    <col min="2560" max="2560" width="10" style="60" customWidth="1"/>
    <col min="2561" max="2561" width="42.7265625" style="60" customWidth="1"/>
    <col min="2562" max="2562" width="28.453125" style="60" customWidth="1"/>
    <col min="2563" max="2815" width="9.1796875" style="60"/>
    <col min="2816" max="2816" width="10" style="60" customWidth="1"/>
    <col min="2817" max="2817" width="42.7265625" style="60" customWidth="1"/>
    <col min="2818" max="2818" width="28.453125" style="60" customWidth="1"/>
    <col min="2819" max="3071" width="9.1796875" style="60"/>
    <col min="3072" max="3072" width="10" style="60" customWidth="1"/>
    <col min="3073" max="3073" width="42.7265625" style="60" customWidth="1"/>
    <col min="3074" max="3074" width="28.453125" style="60" customWidth="1"/>
    <col min="3075" max="3327" width="9.1796875" style="60"/>
    <col min="3328" max="3328" width="10" style="60" customWidth="1"/>
    <col min="3329" max="3329" width="42.7265625" style="60" customWidth="1"/>
    <col min="3330" max="3330" width="28.453125" style="60" customWidth="1"/>
    <col min="3331" max="3583" width="9.1796875" style="60"/>
    <col min="3584" max="3584" width="10" style="60" customWidth="1"/>
    <col min="3585" max="3585" width="42.7265625" style="60" customWidth="1"/>
    <col min="3586" max="3586" width="28.453125" style="60" customWidth="1"/>
    <col min="3587" max="3839" width="9.1796875" style="60"/>
    <col min="3840" max="3840" width="10" style="60" customWidth="1"/>
    <col min="3841" max="3841" width="42.7265625" style="60" customWidth="1"/>
    <col min="3842" max="3842" width="28.453125" style="60" customWidth="1"/>
    <col min="3843" max="4095" width="9.1796875" style="60"/>
    <col min="4096" max="4096" width="10" style="60" customWidth="1"/>
    <col min="4097" max="4097" width="42.7265625" style="60" customWidth="1"/>
    <col min="4098" max="4098" width="28.453125" style="60" customWidth="1"/>
    <col min="4099" max="4351" width="9.1796875" style="60"/>
    <col min="4352" max="4352" width="10" style="60" customWidth="1"/>
    <col min="4353" max="4353" width="42.7265625" style="60" customWidth="1"/>
    <col min="4354" max="4354" width="28.453125" style="60" customWidth="1"/>
    <col min="4355" max="4607" width="9.1796875" style="60"/>
    <col min="4608" max="4608" width="10" style="60" customWidth="1"/>
    <col min="4609" max="4609" width="42.7265625" style="60" customWidth="1"/>
    <col min="4610" max="4610" width="28.453125" style="60" customWidth="1"/>
    <col min="4611" max="4863" width="9.1796875" style="60"/>
    <col min="4864" max="4864" width="10" style="60" customWidth="1"/>
    <col min="4865" max="4865" width="42.7265625" style="60" customWidth="1"/>
    <col min="4866" max="4866" width="28.453125" style="60" customWidth="1"/>
    <col min="4867" max="5119" width="9.1796875" style="60"/>
    <col min="5120" max="5120" width="10" style="60" customWidth="1"/>
    <col min="5121" max="5121" width="42.7265625" style="60" customWidth="1"/>
    <col min="5122" max="5122" width="28.453125" style="60" customWidth="1"/>
    <col min="5123" max="5375" width="9.1796875" style="60"/>
    <col min="5376" max="5376" width="10" style="60" customWidth="1"/>
    <col min="5377" max="5377" width="42.7265625" style="60" customWidth="1"/>
    <col min="5378" max="5378" width="28.453125" style="60" customWidth="1"/>
    <col min="5379" max="5631" width="9.1796875" style="60"/>
    <col min="5632" max="5632" width="10" style="60" customWidth="1"/>
    <col min="5633" max="5633" width="42.7265625" style="60" customWidth="1"/>
    <col min="5634" max="5634" width="28.453125" style="60" customWidth="1"/>
    <col min="5635" max="5887" width="9.1796875" style="60"/>
    <col min="5888" max="5888" width="10" style="60" customWidth="1"/>
    <col min="5889" max="5889" width="42.7265625" style="60" customWidth="1"/>
    <col min="5890" max="5890" width="28.453125" style="60" customWidth="1"/>
    <col min="5891" max="6143" width="9.1796875" style="60"/>
    <col min="6144" max="6144" width="10" style="60" customWidth="1"/>
    <col min="6145" max="6145" width="42.7265625" style="60" customWidth="1"/>
    <col min="6146" max="6146" width="28.453125" style="60" customWidth="1"/>
    <col min="6147" max="6399" width="9.1796875" style="60"/>
    <col min="6400" max="6400" width="10" style="60" customWidth="1"/>
    <col min="6401" max="6401" width="42.7265625" style="60" customWidth="1"/>
    <col min="6402" max="6402" width="28.453125" style="60" customWidth="1"/>
    <col min="6403" max="6655" width="9.1796875" style="60"/>
    <col min="6656" max="6656" width="10" style="60" customWidth="1"/>
    <col min="6657" max="6657" width="42.7265625" style="60" customWidth="1"/>
    <col min="6658" max="6658" width="28.453125" style="60" customWidth="1"/>
    <col min="6659" max="6911" width="9.1796875" style="60"/>
    <col min="6912" max="6912" width="10" style="60" customWidth="1"/>
    <col min="6913" max="6913" width="42.7265625" style="60" customWidth="1"/>
    <col min="6914" max="6914" width="28.453125" style="60" customWidth="1"/>
    <col min="6915" max="7167" width="9.1796875" style="60"/>
    <col min="7168" max="7168" width="10" style="60" customWidth="1"/>
    <col min="7169" max="7169" width="42.7265625" style="60" customWidth="1"/>
    <col min="7170" max="7170" width="28.453125" style="60" customWidth="1"/>
    <col min="7171" max="7423" width="9.1796875" style="60"/>
    <col min="7424" max="7424" width="10" style="60" customWidth="1"/>
    <col min="7425" max="7425" width="42.7265625" style="60" customWidth="1"/>
    <col min="7426" max="7426" width="28.453125" style="60" customWidth="1"/>
    <col min="7427" max="7679" width="9.1796875" style="60"/>
    <col min="7680" max="7680" width="10" style="60" customWidth="1"/>
    <col min="7681" max="7681" width="42.7265625" style="60" customWidth="1"/>
    <col min="7682" max="7682" width="28.453125" style="60" customWidth="1"/>
    <col min="7683" max="7935" width="9.1796875" style="60"/>
    <col min="7936" max="7936" width="10" style="60" customWidth="1"/>
    <col min="7937" max="7937" width="42.7265625" style="60" customWidth="1"/>
    <col min="7938" max="7938" width="28.453125" style="60" customWidth="1"/>
    <col min="7939" max="8191" width="9.1796875" style="60"/>
    <col min="8192" max="8192" width="10" style="60" customWidth="1"/>
    <col min="8193" max="8193" width="42.7265625" style="60" customWidth="1"/>
    <col min="8194" max="8194" width="28.453125" style="60" customWidth="1"/>
    <col min="8195" max="8447" width="9.1796875" style="60"/>
    <col min="8448" max="8448" width="10" style="60" customWidth="1"/>
    <col min="8449" max="8449" width="42.7265625" style="60" customWidth="1"/>
    <col min="8450" max="8450" width="28.453125" style="60" customWidth="1"/>
    <col min="8451" max="8703" width="9.1796875" style="60"/>
    <col min="8704" max="8704" width="10" style="60" customWidth="1"/>
    <col min="8705" max="8705" width="42.7265625" style="60" customWidth="1"/>
    <col min="8706" max="8706" width="28.453125" style="60" customWidth="1"/>
    <col min="8707" max="8959" width="9.1796875" style="60"/>
    <col min="8960" max="8960" width="10" style="60" customWidth="1"/>
    <col min="8961" max="8961" width="42.7265625" style="60" customWidth="1"/>
    <col min="8962" max="8962" width="28.453125" style="60" customWidth="1"/>
    <col min="8963" max="9215" width="9.1796875" style="60"/>
    <col min="9216" max="9216" width="10" style="60" customWidth="1"/>
    <col min="9217" max="9217" width="42.7265625" style="60" customWidth="1"/>
    <col min="9218" max="9218" width="28.453125" style="60" customWidth="1"/>
    <col min="9219" max="9471" width="9.1796875" style="60"/>
    <col min="9472" max="9472" width="10" style="60" customWidth="1"/>
    <col min="9473" max="9473" width="42.7265625" style="60" customWidth="1"/>
    <col min="9474" max="9474" width="28.453125" style="60" customWidth="1"/>
    <col min="9475" max="9727" width="9.1796875" style="60"/>
    <col min="9728" max="9728" width="10" style="60" customWidth="1"/>
    <col min="9729" max="9729" width="42.7265625" style="60" customWidth="1"/>
    <col min="9730" max="9730" width="28.453125" style="60" customWidth="1"/>
    <col min="9731" max="9983" width="9.1796875" style="60"/>
    <col min="9984" max="9984" width="10" style="60" customWidth="1"/>
    <col min="9985" max="9985" width="42.7265625" style="60" customWidth="1"/>
    <col min="9986" max="9986" width="28.453125" style="60" customWidth="1"/>
    <col min="9987" max="10239" width="9.1796875" style="60"/>
    <col min="10240" max="10240" width="10" style="60" customWidth="1"/>
    <col min="10241" max="10241" width="42.7265625" style="60" customWidth="1"/>
    <col min="10242" max="10242" width="28.453125" style="60" customWidth="1"/>
    <col min="10243" max="10495" width="9.1796875" style="60"/>
    <col min="10496" max="10496" width="10" style="60" customWidth="1"/>
    <col min="10497" max="10497" width="42.7265625" style="60" customWidth="1"/>
    <col min="10498" max="10498" width="28.453125" style="60" customWidth="1"/>
    <col min="10499" max="10751" width="9.1796875" style="60"/>
    <col min="10752" max="10752" width="10" style="60" customWidth="1"/>
    <col min="10753" max="10753" width="42.7265625" style="60" customWidth="1"/>
    <col min="10754" max="10754" width="28.453125" style="60" customWidth="1"/>
    <col min="10755" max="11007" width="9.1796875" style="60"/>
    <col min="11008" max="11008" width="10" style="60" customWidth="1"/>
    <col min="11009" max="11009" width="42.7265625" style="60" customWidth="1"/>
    <col min="11010" max="11010" width="28.453125" style="60" customWidth="1"/>
    <col min="11011" max="11263" width="9.1796875" style="60"/>
    <col min="11264" max="11264" width="10" style="60" customWidth="1"/>
    <col min="11265" max="11265" width="42.7265625" style="60" customWidth="1"/>
    <col min="11266" max="11266" width="28.453125" style="60" customWidth="1"/>
    <col min="11267" max="11519" width="9.1796875" style="60"/>
    <col min="11520" max="11520" width="10" style="60" customWidth="1"/>
    <col min="11521" max="11521" width="42.7265625" style="60" customWidth="1"/>
    <col min="11522" max="11522" width="28.453125" style="60" customWidth="1"/>
    <col min="11523" max="11775" width="9.1796875" style="60"/>
    <col min="11776" max="11776" width="10" style="60" customWidth="1"/>
    <col min="11777" max="11777" width="42.7265625" style="60" customWidth="1"/>
    <col min="11778" max="11778" width="28.453125" style="60" customWidth="1"/>
    <col min="11779" max="12031" width="9.1796875" style="60"/>
    <col min="12032" max="12032" width="10" style="60" customWidth="1"/>
    <col min="12033" max="12033" width="42.7265625" style="60" customWidth="1"/>
    <col min="12034" max="12034" width="28.453125" style="60" customWidth="1"/>
    <col min="12035" max="12287" width="9.1796875" style="60"/>
    <col min="12288" max="12288" width="10" style="60" customWidth="1"/>
    <col min="12289" max="12289" width="42.7265625" style="60" customWidth="1"/>
    <col min="12290" max="12290" width="28.453125" style="60" customWidth="1"/>
    <col min="12291" max="12543" width="9.1796875" style="60"/>
    <col min="12544" max="12544" width="10" style="60" customWidth="1"/>
    <col min="12545" max="12545" width="42.7265625" style="60" customWidth="1"/>
    <col min="12546" max="12546" width="28.453125" style="60" customWidth="1"/>
    <col min="12547" max="12799" width="9.1796875" style="60"/>
    <col min="12800" max="12800" width="10" style="60" customWidth="1"/>
    <col min="12801" max="12801" width="42.7265625" style="60" customWidth="1"/>
    <col min="12802" max="12802" width="28.453125" style="60" customWidth="1"/>
    <col min="12803" max="13055" width="9.1796875" style="60"/>
    <col min="13056" max="13056" width="10" style="60" customWidth="1"/>
    <col min="13057" max="13057" width="42.7265625" style="60" customWidth="1"/>
    <col min="13058" max="13058" width="28.453125" style="60" customWidth="1"/>
    <col min="13059" max="13311" width="9.1796875" style="60"/>
    <col min="13312" max="13312" width="10" style="60" customWidth="1"/>
    <col min="13313" max="13313" width="42.7265625" style="60" customWidth="1"/>
    <col min="13314" max="13314" width="28.453125" style="60" customWidth="1"/>
    <col min="13315" max="13567" width="9.1796875" style="60"/>
    <col min="13568" max="13568" width="10" style="60" customWidth="1"/>
    <col min="13569" max="13569" width="42.7265625" style="60" customWidth="1"/>
    <col min="13570" max="13570" width="28.453125" style="60" customWidth="1"/>
    <col min="13571" max="13823" width="9.1796875" style="60"/>
    <col min="13824" max="13824" width="10" style="60" customWidth="1"/>
    <col min="13825" max="13825" width="42.7265625" style="60" customWidth="1"/>
    <col min="13826" max="13826" width="28.453125" style="60" customWidth="1"/>
    <col min="13827" max="14079" width="9.1796875" style="60"/>
    <col min="14080" max="14080" width="10" style="60" customWidth="1"/>
    <col min="14081" max="14081" width="42.7265625" style="60" customWidth="1"/>
    <col min="14082" max="14082" width="28.453125" style="60" customWidth="1"/>
    <col min="14083" max="14335" width="9.1796875" style="60"/>
    <col min="14336" max="14336" width="10" style="60" customWidth="1"/>
    <col min="14337" max="14337" width="42.7265625" style="60" customWidth="1"/>
    <col min="14338" max="14338" width="28.453125" style="60" customWidth="1"/>
    <col min="14339" max="14591" width="9.1796875" style="60"/>
    <col min="14592" max="14592" width="10" style="60" customWidth="1"/>
    <col min="14593" max="14593" width="42.7265625" style="60" customWidth="1"/>
    <col min="14594" max="14594" width="28.453125" style="60" customWidth="1"/>
    <col min="14595" max="14847" width="9.1796875" style="60"/>
    <col min="14848" max="14848" width="10" style="60" customWidth="1"/>
    <col min="14849" max="14849" width="42.7265625" style="60" customWidth="1"/>
    <col min="14850" max="14850" width="28.453125" style="60" customWidth="1"/>
    <col min="14851" max="15103" width="9.1796875" style="60"/>
    <col min="15104" max="15104" width="10" style="60" customWidth="1"/>
    <col min="15105" max="15105" width="42.7265625" style="60" customWidth="1"/>
    <col min="15106" max="15106" width="28.453125" style="60" customWidth="1"/>
    <col min="15107" max="15359" width="9.1796875" style="60"/>
    <col min="15360" max="15360" width="10" style="60" customWidth="1"/>
    <col min="15361" max="15361" width="42.7265625" style="60" customWidth="1"/>
    <col min="15362" max="15362" width="28.453125" style="60" customWidth="1"/>
    <col min="15363" max="15615" width="9.1796875" style="60"/>
    <col min="15616" max="15616" width="10" style="60" customWidth="1"/>
    <col min="15617" max="15617" width="42.7265625" style="60" customWidth="1"/>
    <col min="15618" max="15618" width="28.453125" style="60" customWidth="1"/>
    <col min="15619" max="15871" width="9.1796875" style="60"/>
    <col min="15872" max="15872" width="10" style="60" customWidth="1"/>
    <col min="15873" max="15873" width="42.7265625" style="60" customWidth="1"/>
    <col min="15874" max="15874" width="28.453125" style="60" customWidth="1"/>
    <col min="15875" max="16127" width="9.1796875" style="60"/>
    <col min="16128" max="16128" width="10" style="60" customWidth="1"/>
    <col min="16129" max="16129" width="42.7265625" style="60" customWidth="1"/>
    <col min="16130" max="16130" width="28.453125" style="60" customWidth="1"/>
    <col min="16131" max="16384" width="9.1796875" style="60"/>
  </cols>
  <sheetData>
    <row r="1" spans="1:4" x14ac:dyDescent="0.25">
      <c r="A1" s="382"/>
      <c r="B1" s="383"/>
      <c r="C1" s="383"/>
      <c r="D1" s="80"/>
    </row>
    <row r="2" spans="1:4" ht="18" customHeight="1" x14ac:dyDescent="0.25">
      <c r="A2" s="445" t="s">
        <v>118</v>
      </c>
      <c r="B2" s="446"/>
      <c r="C2" s="446"/>
      <c r="D2" s="447"/>
    </row>
    <row r="3" spans="1:4" s="61" customFormat="1" ht="1.5" customHeight="1" x14ac:dyDescent="0.25">
      <c r="A3" s="445"/>
      <c r="B3" s="446"/>
      <c r="C3" s="446"/>
      <c r="D3" s="447"/>
    </row>
    <row r="4" spans="1:4" s="61" customFormat="1" ht="16.5" customHeight="1" x14ac:dyDescent="0.25">
      <c r="A4" s="445" t="s">
        <v>74</v>
      </c>
      <c r="B4" s="446"/>
      <c r="C4" s="446"/>
      <c r="D4" s="447"/>
    </row>
    <row r="5" spans="1:4" s="61" customFormat="1" ht="32.25" customHeight="1" thickBot="1" x14ac:dyDescent="0.3">
      <c r="A5" s="81"/>
      <c r="B5" s="77"/>
      <c r="C5" s="77"/>
      <c r="D5" s="82"/>
    </row>
    <row r="6" spans="1:4" ht="13.5" customHeight="1" x14ac:dyDescent="0.25">
      <c r="A6" s="62" t="s">
        <v>65</v>
      </c>
      <c r="B6" s="387" t="s">
        <v>0</v>
      </c>
      <c r="C6" s="384" t="s">
        <v>30</v>
      </c>
      <c r="D6" s="465" t="s">
        <v>117</v>
      </c>
    </row>
    <row r="7" spans="1:4" ht="13.5" customHeight="1" x14ac:dyDescent="0.25">
      <c r="A7" s="63" t="s">
        <v>66</v>
      </c>
      <c r="B7" s="388"/>
      <c r="C7" s="385"/>
      <c r="D7" s="466"/>
    </row>
    <row r="8" spans="1:4" ht="10" customHeight="1" x14ac:dyDescent="0.25">
      <c r="A8" s="462"/>
      <c r="B8" s="463"/>
      <c r="C8" s="463"/>
      <c r="D8" s="464"/>
    </row>
    <row r="9" spans="1:4" ht="13.5" customHeight="1" x14ac:dyDescent="0.25">
      <c r="A9" s="454" t="s">
        <v>68</v>
      </c>
      <c r="B9" s="455"/>
      <c r="C9" s="455"/>
      <c r="D9" s="456"/>
    </row>
    <row r="10" spans="1:4" ht="15" customHeight="1" x14ac:dyDescent="0.25">
      <c r="A10" s="451"/>
      <c r="B10" s="452"/>
      <c r="C10" s="452"/>
      <c r="D10" s="453"/>
    </row>
    <row r="11" spans="1:4" ht="12" customHeight="1" x14ac:dyDescent="0.25">
      <c r="A11" s="391" t="s">
        <v>7</v>
      </c>
      <c r="B11" s="393" t="s">
        <v>75</v>
      </c>
      <c r="C11" s="386">
        <v>4000</v>
      </c>
      <c r="D11" s="410">
        <v>1631</v>
      </c>
    </row>
    <row r="12" spans="1:4" ht="12" customHeight="1" x14ac:dyDescent="0.25">
      <c r="A12" s="392"/>
      <c r="B12" s="393"/>
      <c r="C12" s="386"/>
      <c r="D12" s="411"/>
    </row>
    <row r="13" spans="1:4" ht="12" customHeight="1" x14ac:dyDescent="0.25">
      <c r="A13" s="391" t="s">
        <v>9</v>
      </c>
      <c r="B13" s="393" t="s">
        <v>76</v>
      </c>
      <c r="C13" s="386">
        <v>7000</v>
      </c>
      <c r="D13" s="410">
        <v>6384</v>
      </c>
    </row>
    <row r="14" spans="1:4" ht="12" customHeight="1" x14ac:dyDescent="0.25">
      <c r="A14" s="392"/>
      <c r="B14" s="393"/>
      <c r="C14" s="386"/>
      <c r="D14" s="411"/>
    </row>
    <row r="15" spans="1:4" s="70" customFormat="1" ht="12" customHeight="1" x14ac:dyDescent="0.25">
      <c r="A15" s="391" t="s">
        <v>10</v>
      </c>
      <c r="B15" s="389" t="s">
        <v>77</v>
      </c>
      <c r="C15" s="386">
        <v>15000</v>
      </c>
      <c r="D15" s="410">
        <f>2250+1277</f>
        <v>3527</v>
      </c>
    </row>
    <row r="16" spans="1:4" s="70" customFormat="1" ht="12" customHeight="1" x14ac:dyDescent="0.25">
      <c r="A16" s="392"/>
      <c r="B16" s="390"/>
      <c r="C16" s="386"/>
      <c r="D16" s="411"/>
    </row>
    <row r="17" spans="1:5" ht="12" customHeight="1" x14ac:dyDescent="0.25">
      <c r="A17" s="391" t="s">
        <v>13</v>
      </c>
      <c r="B17" s="389" t="s">
        <v>78</v>
      </c>
      <c r="C17" s="386">
        <v>39000</v>
      </c>
      <c r="D17" s="410">
        <v>0</v>
      </c>
    </row>
    <row r="18" spans="1:5" ht="12" customHeight="1" x14ac:dyDescent="0.25">
      <c r="A18" s="392"/>
      <c r="B18" s="390"/>
      <c r="C18" s="386"/>
      <c r="D18" s="411"/>
    </row>
    <row r="19" spans="1:5" ht="12" customHeight="1" x14ac:dyDescent="0.25">
      <c r="A19" s="391" t="s">
        <v>16</v>
      </c>
      <c r="B19" s="389" t="s">
        <v>79</v>
      </c>
      <c r="C19" s="386">
        <v>20000</v>
      </c>
      <c r="D19" s="410">
        <v>0</v>
      </c>
    </row>
    <row r="20" spans="1:5" ht="12" customHeight="1" x14ac:dyDescent="0.25">
      <c r="A20" s="392"/>
      <c r="B20" s="390"/>
      <c r="C20" s="386"/>
      <c r="D20" s="411"/>
    </row>
    <row r="21" spans="1:5" ht="12" customHeight="1" x14ac:dyDescent="0.25">
      <c r="A21" s="391" t="s">
        <v>55</v>
      </c>
      <c r="B21" s="389" t="s">
        <v>93</v>
      </c>
      <c r="C21" s="386">
        <v>40000</v>
      </c>
      <c r="D21" s="410">
        <v>0</v>
      </c>
    </row>
    <row r="22" spans="1:5" ht="12" customHeight="1" x14ac:dyDescent="0.25">
      <c r="A22" s="392"/>
      <c r="B22" s="390"/>
      <c r="C22" s="386"/>
      <c r="D22" s="411"/>
    </row>
    <row r="23" spans="1:5" ht="12" customHeight="1" x14ac:dyDescent="0.25">
      <c r="A23" s="416" t="s">
        <v>56</v>
      </c>
      <c r="B23" s="418" t="s">
        <v>115</v>
      </c>
      <c r="C23" s="386">
        <v>10000</v>
      </c>
      <c r="D23" s="410">
        <v>0</v>
      </c>
    </row>
    <row r="24" spans="1:5" ht="12" customHeight="1" thickBot="1" x14ac:dyDescent="0.3">
      <c r="A24" s="417"/>
      <c r="B24" s="419"/>
      <c r="C24" s="425"/>
      <c r="D24" s="424"/>
    </row>
    <row r="25" spans="1:5" ht="14.25" customHeight="1" x14ac:dyDescent="0.25">
      <c r="A25" s="412" t="s">
        <v>69</v>
      </c>
      <c r="B25" s="413"/>
      <c r="C25" s="420">
        <f>SUM(C11:C24)</f>
        <v>135000</v>
      </c>
      <c r="D25" s="408">
        <f>SUM(D11:D24)</f>
        <v>11542</v>
      </c>
    </row>
    <row r="26" spans="1:5" ht="12.75" customHeight="1" thickBot="1" x14ac:dyDescent="0.3">
      <c r="A26" s="414"/>
      <c r="B26" s="415"/>
      <c r="C26" s="421"/>
      <c r="D26" s="409"/>
    </row>
    <row r="27" spans="1:5" ht="10" customHeight="1" thickBot="1" x14ac:dyDescent="0.3">
      <c r="A27" s="459"/>
      <c r="B27" s="460"/>
      <c r="C27" s="460"/>
      <c r="D27" s="461"/>
    </row>
    <row r="28" spans="1:5" ht="13.5" customHeight="1" x14ac:dyDescent="0.25">
      <c r="A28" s="448" t="s">
        <v>70</v>
      </c>
      <c r="B28" s="449"/>
      <c r="C28" s="449"/>
      <c r="D28" s="450"/>
    </row>
    <row r="29" spans="1:5" ht="15.75" customHeight="1" x14ac:dyDescent="0.25">
      <c r="A29" s="451"/>
      <c r="B29" s="452"/>
      <c r="C29" s="452"/>
      <c r="D29" s="453"/>
    </row>
    <row r="30" spans="1:5" s="70" customFormat="1" ht="15" customHeight="1" x14ac:dyDescent="0.25">
      <c r="A30" s="391" t="s">
        <v>7</v>
      </c>
      <c r="B30" s="406" t="s">
        <v>101</v>
      </c>
      <c r="C30" s="422">
        <v>1300000</v>
      </c>
      <c r="D30" s="410">
        <v>0</v>
      </c>
      <c r="E30" s="426"/>
    </row>
    <row r="31" spans="1:5" s="70" customFormat="1" ht="14.25" customHeight="1" x14ac:dyDescent="0.25">
      <c r="A31" s="392"/>
      <c r="B31" s="407"/>
      <c r="C31" s="423"/>
      <c r="D31" s="411"/>
      <c r="E31" s="426"/>
    </row>
    <row r="32" spans="1:5" s="70" customFormat="1" ht="15" customHeight="1" x14ac:dyDescent="0.25">
      <c r="A32" s="391" t="s">
        <v>9</v>
      </c>
      <c r="B32" s="404" t="s">
        <v>80</v>
      </c>
      <c r="C32" s="422">
        <v>25000</v>
      </c>
      <c r="D32" s="410">
        <f>12150+16905</f>
        <v>29055</v>
      </c>
    </row>
    <row r="33" spans="1:4" s="70" customFormat="1" ht="11.25" customHeight="1" x14ac:dyDescent="0.25">
      <c r="A33" s="392"/>
      <c r="B33" s="405"/>
      <c r="C33" s="423"/>
      <c r="D33" s="411"/>
    </row>
    <row r="34" spans="1:4" s="70" customFormat="1" ht="15" customHeight="1" x14ac:dyDescent="0.25">
      <c r="A34" s="391" t="s">
        <v>10</v>
      </c>
      <c r="B34" s="404" t="s">
        <v>98</v>
      </c>
      <c r="C34" s="422">
        <v>5000</v>
      </c>
      <c r="D34" s="410">
        <v>4560</v>
      </c>
    </row>
    <row r="35" spans="1:4" s="70" customFormat="1" ht="11.25" customHeight="1" x14ac:dyDescent="0.25">
      <c r="A35" s="392"/>
      <c r="B35" s="405"/>
      <c r="C35" s="423"/>
      <c r="D35" s="411"/>
    </row>
    <row r="36" spans="1:4" s="70" customFormat="1" ht="15" customHeight="1" x14ac:dyDescent="0.25">
      <c r="A36" s="391" t="s">
        <v>13</v>
      </c>
      <c r="B36" s="404" t="s">
        <v>99</v>
      </c>
      <c r="C36" s="422">
        <v>8000</v>
      </c>
      <c r="D36" s="410">
        <v>7438</v>
      </c>
    </row>
    <row r="37" spans="1:4" s="70" customFormat="1" ht="11.25" customHeight="1" x14ac:dyDescent="0.25">
      <c r="A37" s="392"/>
      <c r="B37" s="404"/>
      <c r="C37" s="423"/>
      <c r="D37" s="411"/>
    </row>
    <row r="38" spans="1:4" s="70" customFormat="1" ht="15" customHeight="1" x14ac:dyDescent="0.25">
      <c r="A38" s="398" t="s">
        <v>15</v>
      </c>
      <c r="B38" s="457" t="s">
        <v>119</v>
      </c>
      <c r="C38" s="437">
        <v>0</v>
      </c>
      <c r="D38" s="429">
        <v>34710</v>
      </c>
    </row>
    <row r="39" spans="1:4" s="70" customFormat="1" ht="11.25" customHeight="1" thickBot="1" x14ac:dyDescent="0.3">
      <c r="A39" s="417"/>
      <c r="B39" s="458"/>
      <c r="C39" s="438"/>
      <c r="D39" s="424"/>
    </row>
    <row r="40" spans="1:4" ht="13.5" customHeight="1" x14ac:dyDescent="0.25">
      <c r="A40" s="400" t="s">
        <v>71</v>
      </c>
      <c r="B40" s="401"/>
      <c r="C40" s="443">
        <f>SUM(C30:C39)</f>
        <v>1338000</v>
      </c>
      <c r="D40" s="427">
        <f>SUM(D30:D39)</f>
        <v>75763</v>
      </c>
    </row>
    <row r="41" spans="1:4" ht="12" customHeight="1" thickBot="1" x14ac:dyDescent="0.3">
      <c r="A41" s="402"/>
      <c r="B41" s="403"/>
      <c r="C41" s="444"/>
      <c r="D41" s="428"/>
    </row>
    <row r="42" spans="1:4" ht="10" customHeight="1" thickBot="1" x14ac:dyDescent="0.3">
      <c r="A42" s="78"/>
      <c r="B42" s="76"/>
      <c r="C42" s="435"/>
      <c r="D42" s="436"/>
    </row>
    <row r="43" spans="1:4" ht="13.5" customHeight="1" x14ac:dyDescent="0.25">
      <c r="A43" s="448" t="s">
        <v>72</v>
      </c>
      <c r="B43" s="449"/>
      <c r="C43" s="449"/>
      <c r="D43" s="450"/>
    </row>
    <row r="44" spans="1:4" ht="12" customHeight="1" x14ac:dyDescent="0.25">
      <c r="A44" s="451"/>
      <c r="B44" s="452"/>
      <c r="C44" s="452"/>
      <c r="D44" s="453"/>
    </row>
    <row r="45" spans="1:4" s="70" customFormat="1" ht="15" customHeight="1" x14ac:dyDescent="0.25">
      <c r="A45" s="391" t="s">
        <v>7</v>
      </c>
      <c r="B45" s="389" t="s">
        <v>100</v>
      </c>
      <c r="C45" s="422">
        <v>45000</v>
      </c>
      <c r="D45" s="410">
        <f>34560+7179+4181</f>
        <v>45920</v>
      </c>
    </row>
    <row r="46" spans="1:4" s="70" customFormat="1" ht="11.25" customHeight="1" thickBot="1" x14ac:dyDescent="0.3">
      <c r="A46" s="398"/>
      <c r="B46" s="399"/>
      <c r="C46" s="437"/>
      <c r="D46" s="429"/>
    </row>
    <row r="47" spans="1:4" ht="13.5" customHeight="1" x14ac:dyDescent="0.25">
      <c r="A47" s="400" t="s">
        <v>73</v>
      </c>
      <c r="B47" s="401"/>
      <c r="C47" s="439">
        <f>SUM(C45:C46)</f>
        <v>45000</v>
      </c>
      <c r="D47" s="430">
        <f>D45</f>
        <v>45920</v>
      </c>
    </row>
    <row r="48" spans="1:4" ht="12" customHeight="1" thickBot="1" x14ac:dyDescent="0.3">
      <c r="A48" s="402"/>
      <c r="B48" s="403"/>
      <c r="C48" s="440"/>
      <c r="D48" s="431"/>
    </row>
    <row r="49" spans="1:4" ht="18" customHeight="1" thickBot="1" x14ac:dyDescent="0.3">
      <c r="A49" s="434"/>
      <c r="B49" s="435"/>
      <c r="C49" s="435"/>
      <c r="D49" s="436"/>
    </row>
    <row r="50" spans="1:4" ht="12" customHeight="1" x14ac:dyDescent="0.25">
      <c r="A50" s="394" t="s">
        <v>50</v>
      </c>
      <c r="B50" s="395"/>
      <c r="C50" s="441">
        <f>C47+C25+C40</f>
        <v>1518000</v>
      </c>
      <c r="D50" s="432">
        <f>D47+D40+D25</f>
        <v>133225</v>
      </c>
    </row>
    <row r="51" spans="1:4" ht="20.25" customHeight="1" thickBot="1" x14ac:dyDescent="0.3">
      <c r="A51" s="396"/>
      <c r="B51" s="397"/>
      <c r="C51" s="442"/>
      <c r="D51" s="433"/>
    </row>
  </sheetData>
  <mergeCells count="78">
    <mergeCell ref="A2:D3"/>
    <mergeCell ref="A4:D4"/>
    <mergeCell ref="A43:D44"/>
    <mergeCell ref="A28:D29"/>
    <mergeCell ref="A9:D10"/>
    <mergeCell ref="A38:A39"/>
    <mergeCell ref="B38:B39"/>
    <mergeCell ref="D38:D39"/>
    <mergeCell ref="A27:D27"/>
    <mergeCell ref="A8:D8"/>
    <mergeCell ref="D6:D7"/>
    <mergeCell ref="D11:D12"/>
    <mergeCell ref="D13:D14"/>
    <mergeCell ref="D15:D16"/>
    <mergeCell ref="D17:D18"/>
    <mergeCell ref="A19:A20"/>
    <mergeCell ref="E30:E31"/>
    <mergeCell ref="D40:D41"/>
    <mergeCell ref="D45:D46"/>
    <mergeCell ref="D47:D48"/>
    <mergeCell ref="D50:D51"/>
    <mergeCell ref="A49:D49"/>
    <mergeCell ref="C42:D42"/>
    <mergeCell ref="C38:C39"/>
    <mergeCell ref="C47:C48"/>
    <mergeCell ref="C50:C51"/>
    <mergeCell ref="D34:D35"/>
    <mergeCell ref="D36:D37"/>
    <mergeCell ref="C36:C37"/>
    <mergeCell ref="C34:C35"/>
    <mergeCell ref="C45:C46"/>
    <mergeCell ref="C40:C41"/>
    <mergeCell ref="D32:D33"/>
    <mergeCell ref="C21:C22"/>
    <mergeCell ref="C25:C26"/>
    <mergeCell ref="C30:C31"/>
    <mergeCell ref="C32:C33"/>
    <mergeCell ref="D23:D24"/>
    <mergeCell ref="C23:C24"/>
    <mergeCell ref="D21:D22"/>
    <mergeCell ref="B15:B16"/>
    <mergeCell ref="D25:D26"/>
    <mergeCell ref="D30:D31"/>
    <mergeCell ref="A25:B26"/>
    <mergeCell ref="D19:D20"/>
    <mergeCell ref="A23:A24"/>
    <mergeCell ref="B23:B24"/>
    <mergeCell ref="A21:A22"/>
    <mergeCell ref="B21:B22"/>
    <mergeCell ref="A32:A33"/>
    <mergeCell ref="B32:B33"/>
    <mergeCell ref="A36:A37"/>
    <mergeCell ref="B36:B37"/>
    <mergeCell ref="A30:A31"/>
    <mergeCell ref="B30:B31"/>
    <mergeCell ref="A34:A35"/>
    <mergeCell ref="B34:B35"/>
    <mergeCell ref="A50:B51"/>
    <mergeCell ref="A45:A46"/>
    <mergeCell ref="B45:B46"/>
    <mergeCell ref="A47:B48"/>
    <mergeCell ref="A40:B41"/>
    <mergeCell ref="A1:C1"/>
    <mergeCell ref="C6:C7"/>
    <mergeCell ref="C19:C20"/>
    <mergeCell ref="C11:C12"/>
    <mergeCell ref="B6:B7"/>
    <mergeCell ref="B19:B20"/>
    <mergeCell ref="C13:C14"/>
    <mergeCell ref="C15:C16"/>
    <mergeCell ref="C17:C18"/>
    <mergeCell ref="A11:A12"/>
    <mergeCell ref="A17:A18"/>
    <mergeCell ref="B17:B18"/>
    <mergeCell ref="B11:B12"/>
    <mergeCell ref="A13:A14"/>
    <mergeCell ref="B13:B14"/>
    <mergeCell ref="A15:A16"/>
  </mergeCells>
  <printOptions horizontalCentered="1"/>
  <pageMargins left="0.47244094488188981" right="0.15748031496062992" top="0.59055118110236227" bottom="0.59055118110236227" header="0.31496062992125984" footer="0.31496062992125984"/>
  <pageSetup paperSize="9" firstPageNumber="2" fitToWidth="0" orientation="portrait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9DDAD-F213-4919-B16C-D2A48AE8FBCE}">
  <dimension ref="A1:D24"/>
  <sheetViews>
    <sheetView workbookViewId="0">
      <selection activeCell="K17" sqref="K17"/>
    </sheetView>
  </sheetViews>
  <sheetFormatPr defaultRowHeight="12.5" x14ac:dyDescent="0.25"/>
  <cols>
    <col min="1" max="1" width="8.26953125" bestFit="1" customWidth="1"/>
    <col min="2" max="2" width="42" customWidth="1"/>
    <col min="4" max="4" width="22.81640625" customWidth="1"/>
  </cols>
  <sheetData>
    <row r="1" spans="1:4" ht="18" x14ac:dyDescent="0.25">
      <c r="A1" s="469" t="s">
        <v>127</v>
      </c>
      <c r="B1" s="469"/>
      <c r="C1" s="469"/>
      <c r="D1" s="469"/>
    </row>
    <row r="2" spans="1:4" ht="18" x14ac:dyDescent="0.25">
      <c r="A2" s="469" t="s">
        <v>128</v>
      </c>
      <c r="B2" s="469"/>
      <c r="C2" s="469"/>
      <c r="D2" s="469"/>
    </row>
    <row r="3" spans="1:4" x14ac:dyDescent="0.25">
      <c r="A3" s="470"/>
      <c r="B3" s="470"/>
      <c r="C3" s="470"/>
      <c r="D3" s="470"/>
    </row>
    <row r="4" spans="1:4" ht="13" thickBot="1" x14ac:dyDescent="0.3">
      <c r="A4" s="471"/>
      <c r="B4" s="471"/>
      <c r="C4" s="471"/>
      <c r="D4" s="471"/>
    </row>
    <row r="5" spans="1:4" ht="15.5" thickBot="1" x14ac:dyDescent="0.3">
      <c r="A5" s="472" t="s">
        <v>129</v>
      </c>
      <c r="B5" s="473"/>
      <c r="C5" s="86" t="s">
        <v>130</v>
      </c>
      <c r="D5" s="87" t="s">
        <v>117</v>
      </c>
    </row>
    <row r="6" spans="1:4" ht="15.5" x14ac:dyDescent="0.25">
      <c r="A6" s="474"/>
      <c r="B6" s="475"/>
      <c r="C6" s="475"/>
      <c r="D6" s="476"/>
    </row>
    <row r="7" spans="1:4" ht="16.5" x14ac:dyDescent="0.25">
      <c r="A7" s="88" t="s">
        <v>7</v>
      </c>
      <c r="B7" s="89" t="s">
        <v>131</v>
      </c>
      <c r="C7" s="90" t="s">
        <v>132</v>
      </c>
      <c r="D7" s="91">
        <v>0</v>
      </c>
    </row>
    <row r="8" spans="1:4" ht="16.5" x14ac:dyDescent="0.25">
      <c r="A8" s="88" t="s">
        <v>9</v>
      </c>
      <c r="B8" s="89" t="s">
        <v>133</v>
      </c>
      <c r="C8" s="90" t="s">
        <v>132</v>
      </c>
      <c r="D8" s="91">
        <v>1</v>
      </c>
    </row>
    <row r="9" spans="1:4" ht="16.5" x14ac:dyDescent="0.25">
      <c r="A9" s="88" t="s">
        <v>10</v>
      </c>
      <c r="B9" s="89" t="s">
        <v>134</v>
      </c>
      <c r="C9" s="90" t="s">
        <v>132</v>
      </c>
      <c r="D9" s="91">
        <v>4</v>
      </c>
    </row>
    <row r="10" spans="1:4" ht="16.5" x14ac:dyDescent="0.25">
      <c r="A10" s="88" t="s">
        <v>13</v>
      </c>
      <c r="B10" s="89" t="s">
        <v>135</v>
      </c>
      <c r="C10" s="90" t="s">
        <v>132</v>
      </c>
      <c r="D10" s="91">
        <v>1</v>
      </c>
    </row>
    <row r="11" spans="1:4" ht="16.5" x14ac:dyDescent="0.25">
      <c r="A11" s="88" t="s">
        <v>15</v>
      </c>
      <c r="B11" s="89" t="s">
        <v>136</v>
      </c>
      <c r="C11" s="90" t="s">
        <v>132</v>
      </c>
      <c r="D11" s="91">
        <v>5228</v>
      </c>
    </row>
    <row r="12" spans="1:4" ht="16.5" x14ac:dyDescent="0.25">
      <c r="A12" s="88" t="s">
        <v>16</v>
      </c>
      <c r="B12" s="89" t="s">
        <v>137</v>
      </c>
      <c r="C12" s="90" t="s">
        <v>132</v>
      </c>
      <c r="D12" s="91">
        <v>3181</v>
      </c>
    </row>
    <row r="13" spans="1:4" ht="16.5" x14ac:dyDescent="0.25">
      <c r="A13" s="88" t="s">
        <v>55</v>
      </c>
      <c r="B13" s="89" t="s">
        <v>138</v>
      </c>
      <c r="C13" s="90" t="s">
        <v>139</v>
      </c>
      <c r="D13" s="91">
        <v>124</v>
      </c>
    </row>
    <row r="14" spans="1:4" ht="16.5" x14ac:dyDescent="0.25">
      <c r="A14" s="88" t="s">
        <v>56</v>
      </c>
      <c r="B14" s="89" t="s">
        <v>140</v>
      </c>
      <c r="C14" s="90" t="s">
        <v>139</v>
      </c>
      <c r="D14" s="91">
        <v>159</v>
      </c>
    </row>
    <row r="15" spans="1:4" ht="16.5" x14ac:dyDescent="0.25">
      <c r="A15" s="88" t="s">
        <v>57</v>
      </c>
      <c r="B15" s="89" t="s">
        <v>141</v>
      </c>
      <c r="C15" s="90" t="s">
        <v>139</v>
      </c>
      <c r="D15" s="91">
        <v>74</v>
      </c>
    </row>
    <row r="16" spans="1:4" ht="17" thickBot="1" x14ac:dyDescent="0.3">
      <c r="A16" s="92" t="s">
        <v>58</v>
      </c>
      <c r="B16" s="93" t="s">
        <v>142</v>
      </c>
      <c r="C16" s="94" t="s">
        <v>132</v>
      </c>
      <c r="D16" s="95">
        <v>33</v>
      </c>
    </row>
    <row r="17" spans="1:4" ht="16" thickTop="1" thickBot="1" x14ac:dyDescent="0.3">
      <c r="A17" s="477" t="s">
        <v>143</v>
      </c>
      <c r="B17" s="478"/>
      <c r="C17" s="478"/>
      <c r="D17" s="479"/>
    </row>
    <row r="18" spans="1:4" ht="47" thickTop="1" x14ac:dyDescent="0.25">
      <c r="A18" s="96" t="s">
        <v>144</v>
      </c>
      <c r="B18" s="97" t="s">
        <v>145</v>
      </c>
      <c r="C18" s="98" t="s">
        <v>146</v>
      </c>
      <c r="D18" s="99">
        <v>307398.75</v>
      </c>
    </row>
    <row r="19" spans="1:4" ht="46.5" x14ac:dyDescent="0.25">
      <c r="A19" s="88" t="s">
        <v>147</v>
      </c>
      <c r="B19" s="89" t="s">
        <v>148</v>
      </c>
      <c r="C19" s="100" t="s">
        <v>146</v>
      </c>
      <c r="D19" s="101">
        <v>1060552.24</v>
      </c>
    </row>
    <row r="20" spans="1:4" ht="46.5" x14ac:dyDescent="0.25">
      <c r="A20" s="88" t="s">
        <v>149</v>
      </c>
      <c r="B20" s="89" t="s">
        <v>150</v>
      </c>
      <c r="C20" s="100" t="s">
        <v>146</v>
      </c>
      <c r="D20" s="101">
        <v>586763.76</v>
      </c>
    </row>
    <row r="21" spans="1:4" ht="47" thickBot="1" x14ac:dyDescent="0.3">
      <c r="A21" s="92" t="s">
        <v>151</v>
      </c>
      <c r="B21" s="93" t="s">
        <v>152</v>
      </c>
      <c r="C21" s="102" t="s">
        <v>146</v>
      </c>
      <c r="D21" s="103">
        <v>135185.75</v>
      </c>
    </row>
    <row r="22" spans="1:4" ht="18.5" thickTop="1" thickBot="1" x14ac:dyDescent="0.3">
      <c r="A22" s="467" t="s">
        <v>153</v>
      </c>
      <c r="B22" s="468"/>
      <c r="C22" s="104" t="s">
        <v>146</v>
      </c>
      <c r="D22" s="105">
        <f>SUM(D18:D21)</f>
        <v>2089900.5</v>
      </c>
    </row>
    <row r="23" spans="1:4" x14ac:dyDescent="0.25">
      <c r="A23" s="106"/>
      <c r="B23" s="106" t="s">
        <v>14</v>
      </c>
      <c r="C23" s="106"/>
      <c r="D23" s="106"/>
    </row>
    <row r="24" spans="1:4" x14ac:dyDescent="0.25">
      <c r="A24" s="106"/>
      <c r="B24" s="106"/>
      <c r="C24" s="106"/>
      <c r="D24" s="106"/>
    </row>
  </sheetData>
  <mergeCells count="7">
    <mergeCell ref="A22:B22"/>
    <mergeCell ref="A1:D1"/>
    <mergeCell ref="A2:D2"/>
    <mergeCell ref="A3:D4"/>
    <mergeCell ref="A5:B5"/>
    <mergeCell ref="A6:D6"/>
    <mergeCell ref="A17:D1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44070-7D94-40AA-AAA3-B7934576F7FF}">
  <dimension ref="A1:C22"/>
  <sheetViews>
    <sheetView tabSelected="1" workbookViewId="0">
      <selection activeCell="E25" sqref="E25"/>
    </sheetView>
  </sheetViews>
  <sheetFormatPr defaultRowHeight="12.5" x14ac:dyDescent="0.25"/>
  <cols>
    <col min="1" max="1" width="57" customWidth="1"/>
    <col min="2" max="2" width="8.81640625" bestFit="1" customWidth="1"/>
    <col min="3" max="3" width="22" customWidth="1"/>
  </cols>
  <sheetData>
    <row r="1" spans="1:3" ht="18" x14ac:dyDescent="0.25">
      <c r="A1" s="469" t="s">
        <v>154</v>
      </c>
      <c r="B1" s="469"/>
      <c r="C1" s="469"/>
    </row>
    <row r="2" spans="1:3" ht="18" x14ac:dyDescent="0.25">
      <c r="A2" s="469" t="s">
        <v>128</v>
      </c>
      <c r="B2" s="469"/>
      <c r="C2" s="469"/>
    </row>
    <row r="3" spans="1:3" x14ac:dyDescent="0.25">
      <c r="A3" s="470"/>
      <c r="B3" s="470"/>
      <c r="C3" s="470"/>
    </row>
    <row r="4" spans="1:3" ht="13" thickBot="1" x14ac:dyDescent="0.3">
      <c r="A4" s="471"/>
      <c r="B4" s="471"/>
      <c r="C4" s="471"/>
    </row>
    <row r="5" spans="1:3" ht="15.5" thickBot="1" x14ac:dyDescent="0.3">
      <c r="A5" s="107" t="s">
        <v>129</v>
      </c>
      <c r="B5" s="108" t="s">
        <v>130</v>
      </c>
      <c r="C5" s="109" t="s">
        <v>117</v>
      </c>
    </row>
    <row r="6" spans="1:3" ht="13" thickTop="1" x14ac:dyDescent="0.25">
      <c r="A6" s="480"/>
      <c r="B6" s="481"/>
      <c r="C6" s="482"/>
    </row>
    <row r="7" spans="1:3" ht="25" x14ac:dyDescent="0.25">
      <c r="A7" s="110" t="s">
        <v>155</v>
      </c>
      <c r="B7" s="111" t="s">
        <v>156</v>
      </c>
      <c r="C7" s="112">
        <v>9530</v>
      </c>
    </row>
    <row r="8" spans="1:3" ht="25" x14ac:dyDescent="0.25">
      <c r="A8" s="110" t="s">
        <v>157</v>
      </c>
      <c r="B8" s="111" t="s">
        <v>156</v>
      </c>
      <c r="C8" s="113">
        <v>520</v>
      </c>
    </row>
    <row r="9" spans="1:3" ht="17" x14ac:dyDescent="0.25">
      <c r="A9" s="114" t="s">
        <v>158</v>
      </c>
      <c r="B9" s="111" t="s">
        <v>132</v>
      </c>
      <c r="C9" s="113">
        <v>350</v>
      </c>
    </row>
    <row r="10" spans="1:3" ht="25" x14ac:dyDescent="0.25">
      <c r="A10" s="114" t="s">
        <v>159</v>
      </c>
      <c r="B10" s="111" t="s">
        <v>132</v>
      </c>
      <c r="C10" s="113">
        <v>12</v>
      </c>
    </row>
    <row r="11" spans="1:3" ht="25" x14ac:dyDescent="0.25">
      <c r="A11" s="114" t="s">
        <v>160</v>
      </c>
      <c r="B11" s="111" t="s">
        <v>132</v>
      </c>
      <c r="C11" s="113">
        <v>27</v>
      </c>
    </row>
    <row r="12" spans="1:3" ht="25" x14ac:dyDescent="0.25">
      <c r="A12" s="114" t="s">
        <v>161</v>
      </c>
      <c r="B12" s="111" t="s">
        <v>132</v>
      </c>
      <c r="C12" s="113">
        <v>2</v>
      </c>
    </row>
    <row r="13" spans="1:3" ht="17" x14ac:dyDescent="0.25">
      <c r="A13" s="114" t="s">
        <v>162</v>
      </c>
      <c r="B13" s="111" t="s">
        <v>132</v>
      </c>
      <c r="C13" s="113">
        <v>8423</v>
      </c>
    </row>
    <row r="14" spans="1:3" ht="17" x14ac:dyDescent="0.25">
      <c r="A14" s="114" t="s">
        <v>163</v>
      </c>
      <c r="B14" s="111" t="s">
        <v>132</v>
      </c>
      <c r="C14" s="113">
        <v>3283</v>
      </c>
    </row>
    <row r="15" spans="1:3" ht="17" x14ac:dyDescent="0.25">
      <c r="A15" s="114" t="s">
        <v>164</v>
      </c>
      <c r="B15" s="111" t="s">
        <v>132</v>
      </c>
      <c r="C15" s="113">
        <v>340</v>
      </c>
    </row>
    <row r="16" spans="1:3" ht="17" x14ac:dyDescent="0.25">
      <c r="A16" s="115" t="s">
        <v>165</v>
      </c>
      <c r="B16" s="111" t="s">
        <v>166</v>
      </c>
      <c r="C16" s="113">
        <v>100</v>
      </c>
    </row>
    <row r="17" spans="1:3" ht="17" x14ac:dyDescent="0.25">
      <c r="A17" s="115" t="s">
        <v>167</v>
      </c>
      <c r="B17" s="111" t="s">
        <v>166</v>
      </c>
      <c r="C17" s="113">
        <v>28</v>
      </c>
    </row>
    <row r="18" spans="1:3" ht="17" x14ac:dyDescent="0.25">
      <c r="A18" s="114" t="s">
        <v>168</v>
      </c>
      <c r="B18" s="111" t="s">
        <v>146</v>
      </c>
      <c r="C18" s="113">
        <v>91000</v>
      </c>
    </row>
    <row r="19" spans="1:3" ht="17" x14ac:dyDescent="0.25">
      <c r="A19" s="114" t="s">
        <v>169</v>
      </c>
      <c r="B19" s="111" t="s">
        <v>170</v>
      </c>
      <c r="C19" s="113">
        <v>5518.42</v>
      </c>
    </row>
    <row r="20" spans="1:3" ht="17.5" thickBot="1" x14ac:dyDescent="0.3">
      <c r="A20" s="116" t="s">
        <v>171</v>
      </c>
      <c r="B20" s="117" t="s">
        <v>170</v>
      </c>
      <c r="C20" s="118">
        <v>1155.42</v>
      </c>
    </row>
    <row r="21" spans="1:3" x14ac:dyDescent="0.25">
      <c r="A21" s="106"/>
      <c r="B21" s="106"/>
      <c r="C21" s="119"/>
    </row>
    <row r="22" spans="1:3" x14ac:dyDescent="0.25">
      <c r="A22" s="106"/>
      <c r="B22" s="106"/>
      <c r="C22" s="119"/>
    </row>
  </sheetData>
  <mergeCells count="4">
    <mergeCell ref="A1:C1"/>
    <mergeCell ref="A2:C2"/>
    <mergeCell ref="A3:C4"/>
    <mergeCell ref="A6:C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Investicije_2018</vt:lpstr>
      <vt:lpstr>Investicije_2018-po novom</vt:lpstr>
      <vt:lpstr>Nabava_2018</vt:lpstr>
      <vt:lpstr>Ostvareno RJ ZiG</vt:lpstr>
      <vt:lpstr>Ostvareno RJ Čistoća</vt:lpstr>
      <vt:lpstr>Investicije_2018!Podrucje_ispisa</vt:lpstr>
      <vt:lpstr>'Investicije_2018-po novom'!Podrucje_ispisa</vt:lpstr>
      <vt:lpstr>Nabava_2018!Podrucje_ispisa</vt:lpstr>
      <vt:lpstr>'Ostvareno RJ Čistoća'!Podrucje_ispisa</vt:lpstr>
      <vt:lpstr>'Ostvareno RJ ZiG'!Podrucje_ispisa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Poharc</dc:creator>
  <cp:lastModifiedBy>Artmedia</cp:lastModifiedBy>
  <cp:lastPrinted>2020-01-30T11:59:26Z</cp:lastPrinted>
  <dcterms:created xsi:type="dcterms:W3CDTF">2016-11-10T13:07:52Z</dcterms:created>
  <dcterms:modified xsi:type="dcterms:W3CDTF">2021-06-16T07:16:55Z</dcterms:modified>
</cp:coreProperties>
</file>